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760"/>
  </bookViews>
  <sheets>
    <sheet name="табл.№4,5" sheetId="1" r:id="rId1"/>
  </sheets>
  <definedNames>
    <definedName name="_xlnm.Print_Titles" localSheetId="0">'табл.№4,5'!$13:$16</definedName>
    <definedName name="_xlnm.Print_Area" localSheetId="0">'табл.№4,5'!$A$1:$J$2393</definedName>
  </definedNames>
  <calcPr calcId="145621"/>
</workbook>
</file>

<file path=xl/calcChain.xml><?xml version="1.0" encoding="utf-8"?>
<calcChain xmlns="http://schemas.openxmlformats.org/spreadsheetml/2006/main">
  <c r="G22" i="1" l="1"/>
  <c r="F2379" i="1" l="1"/>
  <c r="D2379" i="1"/>
  <c r="F2376" i="1"/>
  <c r="D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1" i="1"/>
  <c r="F2200" i="1"/>
  <c r="D2200" i="1"/>
  <c r="D2196" i="1" s="1"/>
  <c r="G2199" i="1"/>
  <c r="G2198" i="1"/>
  <c r="G2197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F2181" i="1"/>
  <c r="D2181" i="1"/>
  <c r="F2180" i="1"/>
  <c r="D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D2162" i="1"/>
  <c r="G2162" i="1" s="1"/>
  <c r="F2161" i="1"/>
  <c r="D2161" i="1"/>
  <c r="F2160" i="1"/>
  <c r="D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F2106" i="1"/>
  <c r="D2106" i="1"/>
  <c r="F2103" i="1"/>
  <c r="D2103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2" i="1"/>
  <c r="F2069" i="1"/>
  <c r="D2069" i="1"/>
  <c r="F2066" i="1"/>
  <c r="D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F2047" i="1"/>
  <c r="D2047" i="1"/>
  <c r="F2044" i="1"/>
  <c r="D2044" i="1"/>
  <c r="G2043" i="1"/>
  <c r="G2042" i="1"/>
  <c r="G2041" i="1"/>
  <c r="G2040" i="1"/>
  <c r="G2039" i="1"/>
  <c r="G2038" i="1"/>
  <c r="F2035" i="1"/>
  <c r="D2035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F2012" i="1"/>
  <c r="D2012" i="1"/>
  <c r="G2012" i="1" s="1"/>
  <c r="F2011" i="1"/>
  <c r="D2011" i="1"/>
  <c r="G2010" i="1"/>
  <c r="F2009" i="1"/>
  <c r="D2009" i="1"/>
  <c r="F2006" i="1"/>
  <c r="D2006" i="1"/>
  <c r="F2003" i="1"/>
  <c r="D2003" i="1"/>
  <c r="G2002" i="1"/>
  <c r="G2001" i="1"/>
  <c r="G2000" i="1"/>
  <c r="G1999" i="1"/>
  <c r="F1996" i="1"/>
  <c r="D1996" i="1"/>
  <c r="F1993" i="1"/>
  <c r="D1993" i="1"/>
  <c r="G1992" i="1"/>
  <c r="G1991" i="1"/>
  <c r="G1990" i="1"/>
  <c r="F1987" i="1"/>
  <c r="D1987" i="1"/>
  <c r="F1984" i="1"/>
  <c r="D1984" i="1"/>
  <c r="D1986" i="1" s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F1969" i="1"/>
  <c r="D1969" i="1"/>
  <c r="F1966" i="1"/>
  <c r="D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F1924" i="1"/>
  <c r="D1924" i="1"/>
  <c r="F1921" i="1"/>
  <c r="D1921" i="1"/>
  <c r="G1920" i="1"/>
  <c r="G1921" i="1" s="1"/>
  <c r="F1917" i="1"/>
  <c r="D1917" i="1"/>
  <c r="F1914" i="1"/>
  <c r="D1914" i="1"/>
  <c r="G1913" i="1"/>
  <c r="G1911" i="1"/>
  <c r="F1907" i="1"/>
  <c r="D1907" i="1"/>
  <c r="F1904" i="1"/>
  <c r="D1904" i="1"/>
  <c r="G1903" i="1"/>
  <c r="G1902" i="1"/>
  <c r="G1901" i="1"/>
  <c r="F1898" i="1"/>
  <c r="D1898" i="1"/>
  <c r="F1895" i="1"/>
  <c r="F1897" i="1" s="1"/>
  <c r="D1895" i="1"/>
  <c r="G1894" i="1"/>
  <c r="G1893" i="1"/>
  <c r="F1890" i="1"/>
  <c r="D1890" i="1"/>
  <c r="G1885" i="1"/>
  <c r="G1884" i="1"/>
  <c r="F1883" i="1"/>
  <c r="D1883" i="1"/>
  <c r="F1882" i="1"/>
  <c r="D1882" i="1"/>
  <c r="F1881" i="1"/>
  <c r="D1881" i="1"/>
  <c r="F1880" i="1"/>
  <c r="D1880" i="1"/>
  <c r="F1879" i="1"/>
  <c r="D1879" i="1"/>
  <c r="F1878" i="1"/>
  <c r="D1878" i="1"/>
  <c r="G1877" i="1"/>
  <c r="G1876" i="1"/>
  <c r="G1875" i="1"/>
  <c r="G1874" i="1"/>
  <c r="G1873" i="1"/>
  <c r="G1872" i="1"/>
  <c r="F1871" i="1"/>
  <c r="D1871" i="1"/>
  <c r="F1870" i="1"/>
  <c r="D1870" i="1"/>
  <c r="G1869" i="1"/>
  <c r="G1868" i="1"/>
  <c r="F1865" i="1"/>
  <c r="D1865" i="1"/>
  <c r="F1862" i="1"/>
  <c r="D1862" i="1"/>
  <c r="F1858" i="1"/>
  <c r="D1858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F1822" i="1"/>
  <c r="D1822" i="1"/>
  <c r="D1855" i="1" s="1"/>
  <c r="F1819" i="1"/>
  <c r="D1819" i="1"/>
  <c r="F1816" i="1"/>
  <c r="G1815" i="1"/>
  <c r="G1814" i="1"/>
  <c r="G1813" i="1"/>
  <c r="G1812" i="1"/>
  <c r="G1811" i="1"/>
  <c r="G1810" i="1"/>
  <c r="G1809" i="1"/>
  <c r="G1808" i="1"/>
  <c r="G1807" i="1"/>
  <c r="G1806" i="1"/>
  <c r="D1805" i="1"/>
  <c r="G1805" i="1" s="1"/>
  <c r="G1804" i="1"/>
  <c r="G1803" i="1"/>
  <c r="G1802" i="1"/>
  <c r="G1801" i="1"/>
  <c r="G1800" i="1"/>
  <c r="G1799" i="1"/>
  <c r="G1798" i="1"/>
  <c r="D1797" i="1"/>
  <c r="D1816" i="1" s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F1776" i="1"/>
  <c r="F1775" i="1" s="1"/>
  <c r="D1776" i="1"/>
  <c r="D1775" i="1" s="1"/>
  <c r="F1773" i="1"/>
  <c r="D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37" i="1"/>
  <c r="G1736" i="1"/>
  <c r="G1735" i="1"/>
  <c r="G1734" i="1"/>
  <c r="G1733" i="1"/>
  <c r="G1732" i="1"/>
  <c r="G1731" i="1"/>
  <c r="G1730" i="1"/>
  <c r="G1729" i="1"/>
  <c r="G1728" i="1"/>
  <c r="G1727" i="1"/>
  <c r="F1726" i="1"/>
  <c r="D1726" i="1"/>
  <c r="F1725" i="1"/>
  <c r="D1725" i="1"/>
  <c r="F1724" i="1"/>
  <c r="D1724" i="1"/>
  <c r="F1723" i="1"/>
  <c r="D1723" i="1"/>
  <c r="G1722" i="1"/>
  <c r="D1721" i="1"/>
  <c r="G1721" i="1" s="1"/>
  <c r="F1720" i="1"/>
  <c r="D1720" i="1"/>
  <c r="F1719" i="1"/>
  <c r="D1719" i="1"/>
  <c r="G1718" i="1"/>
  <c r="G1717" i="1"/>
  <c r="G1716" i="1"/>
  <c r="G1715" i="1"/>
  <c r="G1714" i="1"/>
  <c r="G1713" i="1"/>
  <c r="F1710" i="1"/>
  <c r="D1710" i="1"/>
  <c r="F1707" i="1"/>
  <c r="D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F1635" i="1"/>
  <c r="D1635" i="1"/>
  <c r="F1632" i="1"/>
  <c r="D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F1545" i="1"/>
  <c r="D1545" i="1"/>
  <c r="F1542" i="1"/>
  <c r="D1542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F1474" i="1"/>
  <c r="D1474" i="1"/>
  <c r="F1471" i="1"/>
  <c r="D1471" i="1"/>
  <c r="G1470" i="1"/>
  <c r="G1469" i="1"/>
  <c r="G1468" i="1"/>
  <c r="G1467" i="1"/>
  <c r="G1466" i="1"/>
  <c r="G1465" i="1"/>
  <c r="G1464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F1404" i="1"/>
  <c r="D1404" i="1"/>
  <c r="F1401" i="1"/>
  <c r="D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F1302" i="1"/>
  <c r="D1302" i="1"/>
  <c r="F1299" i="1"/>
  <c r="D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F1264" i="1"/>
  <c r="D1264" i="1"/>
  <c r="F1261" i="1"/>
  <c r="D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F1245" i="1"/>
  <c r="D1245" i="1"/>
  <c r="F1242" i="1"/>
  <c r="D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F1144" i="1"/>
  <c r="D1144" i="1"/>
  <c r="F1139" i="1"/>
  <c r="D1139" i="1"/>
  <c r="D1140" i="1" s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F999" i="1"/>
  <c r="F1031" i="1" s="1"/>
  <c r="D999" i="1"/>
  <c r="D1031" i="1" s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F982" i="1"/>
  <c r="F997" i="1" s="1"/>
  <c r="F1141" i="1" s="1"/>
  <c r="F1143" i="1" s="1"/>
  <c r="D982" i="1"/>
  <c r="D997" i="1" s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F924" i="1"/>
  <c r="D924" i="1"/>
  <c r="D921" i="1"/>
  <c r="E920" i="1"/>
  <c r="F919" i="1"/>
  <c r="F921" i="1" s="1"/>
  <c r="E919" i="1"/>
  <c r="F917" i="1"/>
  <c r="D917" i="1"/>
  <c r="F914" i="1"/>
  <c r="D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F726" i="1"/>
  <c r="F928" i="1" s="1"/>
  <c r="D726" i="1"/>
  <c r="D928" i="1" s="1"/>
  <c r="F723" i="1"/>
  <c r="D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F476" i="1"/>
  <c r="D476" i="1"/>
  <c r="F473" i="1"/>
  <c r="D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F453" i="1"/>
  <c r="D453" i="1"/>
  <c r="F450" i="1"/>
  <c r="D450" i="1"/>
  <c r="G449" i="1"/>
  <c r="G448" i="1"/>
  <c r="G447" i="1"/>
  <c r="G446" i="1"/>
  <c r="G445" i="1"/>
  <c r="G444" i="1"/>
  <c r="F441" i="1"/>
  <c r="D441" i="1"/>
  <c r="F438" i="1"/>
  <c r="D438" i="1"/>
  <c r="G436" i="1"/>
  <c r="G435" i="1"/>
  <c r="F431" i="1"/>
  <c r="D431" i="1"/>
  <c r="F428" i="1"/>
  <c r="D428" i="1"/>
  <c r="F424" i="1"/>
  <c r="F421" i="1"/>
  <c r="F423" i="1" s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D381" i="1"/>
  <c r="D421" i="1" s="1"/>
  <c r="G380" i="1"/>
  <c r="F377" i="1"/>
  <c r="D377" i="1"/>
  <c r="F374" i="1"/>
  <c r="D374" i="1"/>
  <c r="G372" i="1"/>
  <c r="G374" i="1" s="1"/>
  <c r="F369" i="1"/>
  <c r="D369" i="1"/>
  <c r="F366" i="1"/>
  <c r="D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F273" i="1"/>
  <c r="D273" i="1"/>
  <c r="F270" i="1"/>
  <c r="D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F250" i="1"/>
  <c r="D250" i="1"/>
  <c r="F247" i="1"/>
  <c r="G246" i="1"/>
  <c r="G245" i="1"/>
  <c r="G244" i="1"/>
  <c r="G243" i="1"/>
  <c r="G242" i="1"/>
  <c r="G241" i="1"/>
  <c r="D240" i="1"/>
  <c r="D247" i="1" s="1"/>
  <c r="G239" i="1"/>
  <c r="G238" i="1"/>
  <c r="F235" i="1"/>
  <c r="D235" i="1"/>
  <c r="F232" i="1"/>
  <c r="D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6" i="1"/>
  <c r="G205" i="1"/>
  <c r="G204" i="1"/>
  <c r="G203" i="1"/>
  <c r="G202" i="1"/>
  <c r="G201" i="1"/>
  <c r="G200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F182" i="1"/>
  <c r="D182" i="1"/>
  <c r="F179" i="1"/>
  <c r="D179" i="1"/>
  <c r="G178" i="1"/>
  <c r="G179" i="1" s="1"/>
  <c r="F175" i="1"/>
  <c r="D175" i="1"/>
  <c r="G171" i="1"/>
  <c r="G170" i="1"/>
  <c r="G169" i="1"/>
  <c r="G168" i="1"/>
  <c r="F167" i="1"/>
  <c r="F172" i="1" s="1"/>
  <c r="D167" i="1"/>
  <c r="D172" i="1" s="1"/>
  <c r="G166" i="1"/>
  <c r="G165" i="1"/>
  <c r="G164" i="1"/>
  <c r="G163" i="1"/>
  <c r="G162" i="1"/>
  <c r="G161" i="1"/>
  <c r="G160" i="1"/>
  <c r="G159" i="1"/>
  <c r="G158" i="1"/>
  <c r="G157" i="1"/>
  <c r="F154" i="1"/>
  <c r="D154" i="1"/>
  <c r="F151" i="1"/>
  <c r="D151" i="1"/>
  <c r="G150" i="1"/>
  <c r="G149" i="1"/>
  <c r="G148" i="1"/>
  <c r="F145" i="1"/>
  <c r="D145" i="1"/>
  <c r="F142" i="1"/>
  <c r="D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F117" i="1"/>
  <c r="D117" i="1"/>
  <c r="F114" i="1"/>
  <c r="D114" i="1"/>
  <c r="G112" i="1"/>
  <c r="G111" i="1"/>
  <c r="G110" i="1"/>
  <c r="G109" i="1"/>
  <c r="G108" i="1"/>
  <c r="G107" i="1"/>
  <c r="G106" i="1"/>
  <c r="F103" i="1"/>
  <c r="D103" i="1"/>
  <c r="F100" i="1"/>
  <c r="D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F79" i="1"/>
  <c r="D79" i="1"/>
  <c r="F76" i="1"/>
  <c r="D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1" i="1"/>
  <c r="G20" i="1"/>
  <c r="G19" i="1"/>
  <c r="G18" i="1"/>
  <c r="F925" i="1" l="1"/>
  <c r="F376" i="1"/>
  <c r="C1866" i="1"/>
  <c r="F1864" i="1"/>
  <c r="D923" i="1"/>
  <c r="F1741" i="1"/>
  <c r="D1889" i="1"/>
  <c r="C119" i="1"/>
  <c r="D2032" i="1"/>
  <c r="G438" i="1"/>
  <c r="F430" i="1"/>
  <c r="F368" i="1"/>
  <c r="F452" i="1"/>
  <c r="D1141" i="1"/>
  <c r="G2003" i="1"/>
  <c r="F2032" i="1"/>
  <c r="F2034" i="1" s="1"/>
  <c r="C251" i="1"/>
  <c r="F1738" i="1"/>
  <c r="G473" i="1"/>
  <c r="F1886" i="1"/>
  <c r="F174" i="1"/>
  <c r="F725" i="1"/>
  <c r="F1244" i="1"/>
  <c r="C1265" i="1"/>
  <c r="C1303" i="1"/>
  <c r="F440" i="1"/>
  <c r="E1140" i="1"/>
  <c r="G1895" i="1"/>
  <c r="D1897" i="1"/>
  <c r="C1988" i="1"/>
  <c r="G1993" i="1"/>
  <c r="D2046" i="1"/>
  <c r="G2200" i="1"/>
  <c r="G1724" i="1"/>
  <c r="D1886" i="1"/>
  <c r="C1891" i="1" s="1"/>
  <c r="G1871" i="1"/>
  <c r="G2161" i="1"/>
  <c r="G2181" i="1"/>
  <c r="G151" i="1"/>
  <c r="F144" i="1"/>
  <c r="C183" i="1"/>
  <c r="F249" i="1"/>
  <c r="C370" i="1"/>
  <c r="G76" i="1"/>
  <c r="C146" i="1"/>
  <c r="F153" i="1"/>
  <c r="G366" i="1"/>
  <c r="C378" i="1"/>
  <c r="G450" i="1"/>
  <c r="G1401" i="1"/>
  <c r="G982" i="1"/>
  <c r="G997" i="1" s="1"/>
  <c r="C1405" i="1"/>
  <c r="E915" i="1"/>
  <c r="C1475" i="1"/>
  <c r="G1878" i="1"/>
  <c r="C1918" i="1"/>
  <c r="C1925" i="1"/>
  <c r="F1818" i="1"/>
  <c r="G1882" i="1"/>
  <c r="D1968" i="1"/>
  <c r="G2160" i="1"/>
  <c r="G1632" i="1"/>
  <c r="C1997" i="1"/>
  <c r="D2005" i="1"/>
  <c r="G1726" i="1"/>
  <c r="C1777" i="1"/>
  <c r="G1822" i="1"/>
  <c r="G1855" i="1" s="1"/>
  <c r="G1881" i="1"/>
  <c r="C2048" i="1"/>
  <c r="F2105" i="1"/>
  <c r="D2205" i="1"/>
  <c r="F2378" i="1"/>
  <c r="C104" i="1"/>
  <c r="D116" i="1"/>
  <c r="C155" i="1"/>
  <c r="G114" i="1"/>
  <c r="F102" i="1"/>
  <c r="G142" i="1"/>
  <c r="F181" i="1"/>
  <c r="G232" i="1"/>
  <c r="F234" i="1"/>
  <c r="D234" i="1"/>
  <c r="G240" i="1"/>
  <c r="G270" i="1"/>
  <c r="F272" i="1"/>
  <c r="G100" i="1"/>
  <c r="C433" i="1"/>
  <c r="C442" i="1"/>
  <c r="C454" i="1"/>
  <c r="C477" i="1"/>
  <c r="D925" i="1"/>
  <c r="C929" i="1" s="1"/>
  <c r="D725" i="1"/>
  <c r="F475" i="1"/>
  <c r="F923" i="1"/>
  <c r="G1261" i="1"/>
  <c r="D916" i="1"/>
  <c r="G914" i="1"/>
  <c r="F916" i="1"/>
  <c r="C1246" i="1"/>
  <c r="F1403" i="1"/>
  <c r="C1546" i="1"/>
  <c r="C1636" i="1"/>
  <c r="D1634" i="1"/>
  <c r="F1544" i="1"/>
  <c r="G1707" i="1"/>
  <c r="F1263" i="1"/>
  <c r="F1301" i="1"/>
  <c r="F1473" i="1"/>
  <c r="G1542" i="1"/>
  <c r="F1709" i="1"/>
  <c r="D1741" i="1"/>
  <c r="G1880" i="1"/>
  <c r="G1883" i="1"/>
  <c r="C1908" i="1"/>
  <c r="F1923" i="1"/>
  <c r="G1984" i="1"/>
  <c r="G1719" i="1"/>
  <c r="G1723" i="1"/>
  <c r="G1725" i="1"/>
  <c r="G1904" i="1"/>
  <c r="F1995" i="1"/>
  <c r="C2007" i="1"/>
  <c r="F2005" i="1"/>
  <c r="G2009" i="1"/>
  <c r="C1711" i="1"/>
  <c r="G1879" i="1"/>
  <c r="F1906" i="1"/>
  <c r="G1914" i="1"/>
  <c r="F1916" i="1"/>
  <c r="D1916" i="1"/>
  <c r="C1970" i="1"/>
  <c r="F1968" i="1"/>
  <c r="F2068" i="1"/>
  <c r="G2103" i="1"/>
  <c r="G2180" i="1"/>
  <c r="F2196" i="1"/>
  <c r="F2202" i="1" s="1"/>
  <c r="G2044" i="1"/>
  <c r="G2066" i="1"/>
  <c r="C2107" i="1"/>
  <c r="F2046" i="1"/>
  <c r="C2380" i="1"/>
  <c r="C176" i="1"/>
  <c r="D174" i="1"/>
  <c r="D102" i="1"/>
  <c r="D144" i="1"/>
  <c r="D153" i="1"/>
  <c r="G247" i="1"/>
  <c r="D249" i="1"/>
  <c r="C236" i="1"/>
  <c r="C274" i="1"/>
  <c r="D272" i="1"/>
  <c r="D78" i="1"/>
  <c r="C80" i="1"/>
  <c r="G167" i="1"/>
  <c r="G172" i="1" s="1"/>
  <c r="F78" i="1"/>
  <c r="F116" i="1"/>
  <c r="D181" i="1"/>
  <c r="C425" i="1"/>
  <c r="G381" i="1"/>
  <c r="G421" i="1" s="1"/>
  <c r="J398" i="1"/>
  <c r="J400" i="1"/>
  <c r="J402" i="1"/>
  <c r="J404" i="1"/>
  <c r="J406" i="1"/>
  <c r="J408" i="1"/>
  <c r="D424" i="1"/>
  <c r="D475" i="1"/>
  <c r="D440" i="1"/>
  <c r="G723" i="1"/>
  <c r="D368" i="1"/>
  <c r="J397" i="1"/>
  <c r="J399" i="1"/>
  <c r="J401" i="1"/>
  <c r="J403" i="1"/>
  <c r="J405" i="1"/>
  <c r="J407" i="1"/>
  <c r="J409" i="1"/>
  <c r="D430" i="1"/>
  <c r="D452" i="1"/>
  <c r="C1145" i="1"/>
  <c r="D1143" i="1"/>
  <c r="D376" i="1"/>
  <c r="G999" i="1"/>
  <c r="G1031" i="1" s="1"/>
  <c r="G1139" i="1"/>
  <c r="E724" i="1"/>
  <c r="G919" i="1"/>
  <c r="G921" i="1" s="1"/>
  <c r="E1031" i="1"/>
  <c r="G1242" i="1"/>
  <c r="G1299" i="1"/>
  <c r="D1244" i="1"/>
  <c r="D1263" i="1"/>
  <c r="D1301" i="1"/>
  <c r="D1403" i="1"/>
  <c r="G1471" i="1"/>
  <c r="D1544" i="1"/>
  <c r="F1634" i="1"/>
  <c r="F1740" i="1"/>
  <c r="D1473" i="1"/>
  <c r="D1709" i="1"/>
  <c r="G1720" i="1"/>
  <c r="D1888" i="1"/>
  <c r="D1738" i="1"/>
  <c r="G1773" i="1"/>
  <c r="C1820" i="1"/>
  <c r="D1818" i="1"/>
  <c r="D1857" i="1"/>
  <c r="D1864" i="1"/>
  <c r="G1870" i="1"/>
  <c r="F1855" i="1"/>
  <c r="F1857" i="1" s="1"/>
  <c r="F1889" i="1"/>
  <c r="F1888" i="1" s="1"/>
  <c r="C1899" i="1"/>
  <c r="D1923" i="1"/>
  <c r="C2036" i="1"/>
  <c r="D2034" i="1"/>
  <c r="G1797" i="1"/>
  <c r="G1816" i="1" s="1"/>
  <c r="D1906" i="1"/>
  <c r="G1966" i="1"/>
  <c r="F1986" i="1"/>
  <c r="D1995" i="1"/>
  <c r="G2011" i="1"/>
  <c r="G2032" i="1" s="1"/>
  <c r="C2070" i="1"/>
  <c r="D2068" i="1"/>
  <c r="D2105" i="1"/>
  <c r="D2202" i="1"/>
  <c r="F2205" i="1"/>
  <c r="G2376" i="1"/>
  <c r="D2378" i="1"/>
  <c r="G1886" i="1" l="1"/>
  <c r="K7" i="1"/>
  <c r="G1738" i="1"/>
  <c r="F2204" i="1"/>
  <c r="F927" i="1"/>
  <c r="G2196" i="1"/>
  <c r="G2202" i="1" s="1"/>
  <c r="D927" i="1"/>
  <c r="G1141" i="1"/>
  <c r="G925" i="1"/>
  <c r="D423" i="1"/>
  <c r="C1742" i="1"/>
  <c r="D1740" i="1"/>
  <c r="C1859" i="1"/>
  <c r="C2206" i="1"/>
  <c r="D2204" i="1"/>
  <c r="K6" i="1" l="1"/>
</calcChain>
</file>

<file path=xl/sharedStrings.xml><?xml version="1.0" encoding="utf-8"?>
<sst xmlns="http://schemas.openxmlformats.org/spreadsheetml/2006/main" count="5130" uniqueCount="1559">
  <si>
    <t>№ п/п</t>
  </si>
  <si>
    <t>Источник</t>
  </si>
  <si>
    <t>Протяженность тепловых сетей в двухтрубном исчислении, м</t>
  </si>
  <si>
    <t>Средний диаметр, мм</t>
  </si>
  <si>
    <t>Материальная характеристика, м2</t>
  </si>
  <si>
    <t>Всего по АО "Пензтеплоснабжение" в том числе:</t>
  </si>
  <si>
    <t>Наименование участка трассы</t>
  </si>
  <si>
    <t>Регистрационный номер</t>
  </si>
  <si>
    <t>Подающий трубопровод</t>
  </si>
  <si>
    <t>Обратный трубопровод</t>
  </si>
  <si>
    <t>Год ввода в эксплуатацию</t>
  </si>
  <si>
    <t>Вид прокладки</t>
  </si>
  <si>
    <t>Процент износа тепловых сетей, %</t>
  </si>
  <si>
    <t>Дн</t>
  </si>
  <si>
    <t>L</t>
  </si>
  <si>
    <t>мм</t>
  </si>
  <si>
    <t>м</t>
  </si>
  <si>
    <t>ЦТП № 348 по ул.Ладожской</t>
  </si>
  <si>
    <t>до 1989г.</t>
  </si>
  <si>
    <t>ТК-3545 - ЦТП № 348</t>
  </si>
  <si>
    <t>договор аренды №323 от 31.08.15</t>
  </si>
  <si>
    <t>подземка, канал</t>
  </si>
  <si>
    <t>ЦТП - УТ-4</t>
  </si>
  <si>
    <t>воздушка</t>
  </si>
  <si>
    <t>ГВС</t>
  </si>
  <si>
    <t>ЦТП - УТ-5</t>
  </si>
  <si>
    <t>УТ-5 - УТ-5'</t>
  </si>
  <si>
    <t>без хозяина</t>
  </si>
  <si>
    <t>УТ-5' - Ладожская, 168</t>
  </si>
  <si>
    <t>УТ-5 - УТ-21</t>
  </si>
  <si>
    <t>б/к подземка</t>
  </si>
  <si>
    <t>УТ-21 - Ладожская,148а</t>
  </si>
  <si>
    <t>УТ-21 - Ладожская,148</t>
  </si>
  <si>
    <t>подземка</t>
  </si>
  <si>
    <t>УТ-4 - УТ-7</t>
  </si>
  <si>
    <t>УТ-7 - Ладожская, 150</t>
  </si>
  <si>
    <t>УТ-4 - УТ-6</t>
  </si>
  <si>
    <t>УТ-6 - УТ-8</t>
  </si>
  <si>
    <t>УТ-6 - Ладожская, 156</t>
  </si>
  <si>
    <t>УТ-8 - Ладожская, 156</t>
  </si>
  <si>
    <t>УТ-4 - узел 1</t>
  </si>
  <si>
    <t>узел 1 - УТ-3</t>
  </si>
  <si>
    <t>УТ-3 - Ладожская, 164</t>
  </si>
  <si>
    <t>УТ-10 - УТ-14</t>
  </si>
  <si>
    <t>УТ-14 - УТ-15</t>
  </si>
  <si>
    <t>УТ-15 - Ладожская, 158</t>
  </si>
  <si>
    <t>УТ-14 - УТ-13</t>
  </si>
  <si>
    <t>УТ-13 - Ладожская, 154</t>
  </si>
  <si>
    <t>УТ-1 - Ладожская, 162</t>
  </si>
  <si>
    <t>УТ-5 - УТ-17</t>
  </si>
  <si>
    <t>УТ-17 - УТ-18</t>
  </si>
  <si>
    <t>УТ-18 - УТ-19</t>
  </si>
  <si>
    <t>УТ-19 - УТ-20</t>
  </si>
  <si>
    <t>УТ-20 - ул.Ладожская, 146 (УУ-2)</t>
  </si>
  <si>
    <t>УТ-20 - ул.Ладожская, 146 (УУ-1)</t>
  </si>
  <si>
    <t>УТ-19 - ул.Ладожская, 146 (УУ-3)</t>
  </si>
  <si>
    <t>УТ-18 - МБДОУ д/сад № 19</t>
  </si>
  <si>
    <t>концессион.согл от 15.12.15</t>
  </si>
  <si>
    <t>ИТОГО</t>
  </si>
  <si>
    <t>в том числе:</t>
  </si>
  <si>
    <t>отопление</t>
  </si>
  <si>
    <t>ВСЕГО</t>
  </si>
  <si>
    <t>НСС Володарского,89</t>
  </si>
  <si>
    <t>ТК-1 - ТК-4</t>
  </si>
  <si>
    <t>ТК-4 - ТК-2</t>
  </si>
  <si>
    <t>ТК-2 - ул.Володарского, 83</t>
  </si>
  <si>
    <t>ТК-2 - ул.Володарского, 85</t>
  </si>
  <si>
    <t>ул.Володарского, 85</t>
  </si>
  <si>
    <t>в подвале</t>
  </si>
  <si>
    <t>ТК-4 - ТК-5</t>
  </si>
  <si>
    <t>ТК-5 - ул.Володарского, 89 (1п.)</t>
  </si>
  <si>
    <t>ТК-5 - ул.Володарского, 89 (2п.)</t>
  </si>
  <si>
    <t>ТК-1 - ТК-1/1</t>
  </si>
  <si>
    <t>ТК-1/1- Администрация</t>
  </si>
  <si>
    <t>ТК-1/1- т.3'</t>
  </si>
  <si>
    <t>б/н</t>
  </si>
  <si>
    <t xml:space="preserve"> т.3' - НСС</t>
  </si>
  <si>
    <t>т.3' - т.1</t>
  </si>
  <si>
    <t>НСС Славы, 5</t>
  </si>
  <si>
    <t>Котельная - ул.Славы, 3</t>
  </si>
  <si>
    <t>ул.Славы, 5 - ТК 1</t>
  </si>
  <si>
    <t>ТК 1 - ул.Сборная, 2</t>
  </si>
  <si>
    <t>Котельная - ул.Славы, 7</t>
  </si>
  <si>
    <t>ул.Славы, 7</t>
  </si>
  <si>
    <t>ул.Славы, 7 - ул.Урицкого, 74</t>
  </si>
  <si>
    <t>НСС "Революционная"</t>
  </si>
  <si>
    <t>НСС - ТК2</t>
  </si>
  <si>
    <t>подземка, в канале</t>
  </si>
  <si>
    <t>ТК2- т.5</t>
  </si>
  <si>
    <t>т.5 - ТК-7</t>
  </si>
  <si>
    <t>НСС - т.3</t>
  </si>
  <si>
    <t>т.3 - т.6</t>
  </si>
  <si>
    <t>т.6 - т.7</t>
  </si>
  <si>
    <t>т.7 - ТК-6'</t>
  </si>
  <si>
    <t>ТК-6' - ТК-5</t>
  </si>
  <si>
    <t>НСС - т.4</t>
  </si>
  <si>
    <t>т.4 - т.8</t>
  </si>
  <si>
    <t>т.8 - т.9</t>
  </si>
  <si>
    <t>т.9 - ТК-1</t>
  </si>
  <si>
    <t>ТК-1 - ТК-2</t>
  </si>
  <si>
    <t>ТК-2 - ТК-3</t>
  </si>
  <si>
    <t>ТК-3 - ТК-4</t>
  </si>
  <si>
    <t>ТК-4 - ТК-5 (не эксплуатируется)</t>
  </si>
  <si>
    <t>ТК-4 - ул.Революционная, 2д</t>
  </si>
  <si>
    <t>Революционная, 2, кор. 2</t>
  </si>
  <si>
    <t>НСС  Кирова, 69</t>
  </si>
  <si>
    <t>Котельная - ул.Кирова, 67</t>
  </si>
  <si>
    <t>000013129</t>
  </si>
  <si>
    <t>ул.Кирова, 69</t>
  </si>
  <si>
    <t>Котельная - ул.Кирова, 71</t>
  </si>
  <si>
    <t>000013130</t>
  </si>
  <si>
    <t>НСС Кирова,2а</t>
  </si>
  <si>
    <t>ТК - ТК-9</t>
  </si>
  <si>
    <t>ТК-9 - НСС</t>
  </si>
  <si>
    <t>НСС - т.1</t>
  </si>
  <si>
    <t>т.1 - ТК-8</t>
  </si>
  <si>
    <t>ТК-8 - ТК-5</t>
  </si>
  <si>
    <t>ТК-5 - ТК-6</t>
  </si>
  <si>
    <t>ТК-6 - ул.Кирова,13</t>
  </si>
  <si>
    <t>НСС - ТК-1</t>
  </si>
  <si>
    <t>ТК-6 - УТ-1</t>
  </si>
  <si>
    <t>ПТС279420</t>
  </si>
  <si>
    <t>в канале</t>
  </si>
  <si>
    <t>УТ-1 - т.2</t>
  </si>
  <si>
    <t>в футляре</t>
  </si>
  <si>
    <t>т.2 - УТ-2</t>
  </si>
  <si>
    <t>УТ-2 - Кирова,5</t>
  </si>
  <si>
    <t>Кирова,5</t>
  </si>
  <si>
    <t>НСС Кирова,5</t>
  </si>
  <si>
    <t>Котельная - ж/д Кирова, 1</t>
  </si>
  <si>
    <t>подземка, б/к</t>
  </si>
  <si>
    <t>кот.Совхоз-техникум</t>
  </si>
  <si>
    <t>Котельная - ТК-1</t>
  </si>
  <si>
    <t>ПТС01 229</t>
  </si>
  <si>
    <t xml:space="preserve">ТК-2 - </t>
  </si>
  <si>
    <t>ПТС01 231</t>
  </si>
  <si>
    <t xml:space="preserve"> - ТК-4</t>
  </si>
  <si>
    <t>ПТС01 232</t>
  </si>
  <si>
    <t>ПТС01 233</t>
  </si>
  <si>
    <t>ТК-6 - ТК-7</t>
  </si>
  <si>
    <t>ПТС01 234</t>
  </si>
  <si>
    <t>ТК-7 - ТК-7'</t>
  </si>
  <si>
    <t>ПТС01 236</t>
  </si>
  <si>
    <t>ТК-7' - ТК-8</t>
  </si>
  <si>
    <t>ПТС01 240</t>
  </si>
  <si>
    <t>ТК-8 - ТК-9</t>
  </si>
  <si>
    <t>ПТС01 241</t>
  </si>
  <si>
    <t>ПТС01 243</t>
  </si>
  <si>
    <t>ТК-9 - ул.Совхоз-техникум, 1</t>
  </si>
  <si>
    <t>ПТС01 245</t>
  </si>
  <si>
    <t>ТК-9 - ж/д № 2</t>
  </si>
  <si>
    <t>ПТС01 246</t>
  </si>
  <si>
    <t>т.1 - гараж</t>
  </si>
  <si>
    <t>ТК-8 - ж/д № 11</t>
  </si>
  <si>
    <t>ТК-7  - т.2</t>
  </si>
  <si>
    <t>ПТС01 247</t>
  </si>
  <si>
    <t>т.2 - т.2'</t>
  </si>
  <si>
    <t>ПТС279487</t>
  </si>
  <si>
    <t>т.3 - ж/д № 7а</t>
  </si>
  <si>
    <t>ПТС279488</t>
  </si>
  <si>
    <t>т.2' - ж/д № 48</t>
  </si>
  <si>
    <t>т.2 - ж/д № 49</t>
  </si>
  <si>
    <t>ПТС01 249</t>
  </si>
  <si>
    <t>ТК-7 - ж/д № 12</t>
  </si>
  <si>
    <t>ТК-6 - Учебный корпус № 1</t>
  </si>
  <si>
    <t>ПТС01 235</t>
  </si>
  <si>
    <t>ТК-4/1 - столовая</t>
  </si>
  <si>
    <t>ТК-4 - ТК-11</t>
  </si>
  <si>
    <t>ПТС01 255</t>
  </si>
  <si>
    <t>ТК-11 - ТК-12</t>
  </si>
  <si>
    <t>ПТС01 258</t>
  </si>
  <si>
    <t>ТК-12 - ТК-13</t>
  </si>
  <si>
    <t>ПТС01 260</t>
  </si>
  <si>
    <t>ТК-13 - т.4</t>
  </si>
  <si>
    <t>ПТС01 262</t>
  </si>
  <si>
    <t>т.4 - ТК-14</t>
  </si>
  <si>
    <t>ПТС01 263</t>
  </si>
  <si>
    <t>подземка, в футляре</t>
  </si>
  <si>
    <t>ТК-14 - ФГОУ "ПГСХА"</t>
  </si>
  <si>
    <t>ПТС01 267</t>
  </si>
  <si>
    <t>ТК-14 - Учебный корпус № 2</t>
  </si>
  <si>
    <t>ПТС01 265</t>
  </si>
  <si>
    <t>т.4 - Учебный корпус № 1</t>
  </si>
  <si>
    <t>ПТС01 269</t>
  </si>
  <si>
    <t>ТК-12 - Общежитие № 1</t>
  </si>
  <si>
    <t>ПТС01 259</t>
  </si>
  <si>
    <t>ТК-11 - Общещитие № 2, 3</t>
  </si>
  <si>
    <t>ПТС01 256</t>
  </si>
  <si>
    <t>т.5 - столярная мастерская</t>
  </si>
  <si>
    <t>т.5 - баня</t>
  </si>
  <si>
    <t>ПТС01 271</t>
  </si>
  <si>
    <t>ТК-2 - ЖСК  "Засека"</t>
  </si>
  <si>
    <t>котельная - ЖСК "Засека"</t>
  </si>
  <si>
    <t>т.6  - Детский сад № 31</t>
  </si>
  <si>
    <t>ПТС01 254</t>
  </si>
  <si>
    <t>кот. Воронежская</t>
  </si>
  <si>
    <t>000013061</t>
  </si>
  <si>
    <t>ПТС01 797</t>
  </si>
  <si>
    <t>000013064</t>
  </si>
  <si>
    <t>ПТС01 799</t>
  </si>
  <si>
    <t>ПТС01 800</t>
  </si>
  <si>
    <t>ПТС01 801</t>
  </si>
  <si>
    <t>кот.4 проезд Терновского</t>
  </si>
  <si>
    <t>ПТС279481</t>
  </si>
  <si>
    <t>подземная</t>
  </si>
  <si>
    <t>ТК-1 - ТК-3</t>
  </si>
  <si>
    <t>ПТС01 689</t>
  </si>
  <si>
    <t>ПТС01 690</t>
  </si>
  <si>
    <t>ПТС01 691</t>
  </si>
  <si>
    <t>ТК-5 - 4пр.Терновского, 3а</t>
  </si>
  <si>
    <t>ПТС01 692</t>
  </si>
  <si>
    <t>ТК-4 - 4пр.Терновского, 7</t>
  </si>
  <si>
    <t>ПТС279486</t>
  </si>
  <si>
    <t>ТК-3 - 4пр.Терновского, 7</t>
  </si>
  <si>
    <t>ПТС279485</t>
  </si>
  <si>
    <t>ТК-1 - 4пр.Терновского, 9</t>
  </si>
  <si>
    <t>ПТС279483</t>
  </si>
  <si>
    <t>ТК-1 - ТК-1'</t>
  </si>
  <si>
    <t>ПТС01 683</t>
  </si>
  <si>
    <t>т.1 - 4пр.Терновского,11</t>
  </si>
  <si>
    <t>т.1 - т.1.2</t>
  </si>
  <si>
    <t>ПТС01 684</t>
  </si>
  <si>
    <t>т.1.2 - ТК-2</t>
  </si>
  <si>
    <t>ПТС01 417</t>
  </si>
  <si>
    <t>ТК-2 - Санэпидемстанция</t>
  </si>
  <si>
    <t>договор безвозмезд.пользования от 01.03.18</t>
  </si>
  <si>
    <t>т.1 - т.1.3</t>
  </si>
  <si>
    <t>ПТС279482</t>
  </si>
  <si>
    <t>т.1.3 - т.1.4</t>
  </si>
  <si>
    <t>ПТС01 686</t>
  </si>
  <si>
    <t>т.1.4 - 4пр.Терновского, 15</t>
  </si>
  <si>
    <t>ПТС01 687</t>
  </si>
  <si>
    <t>кот. 610 квартал</t>
  </si>
  <si>
    <t>Котельная - т.1</t>
  </si>
  <si>
    <t>т.1 - ТК-1</t>
  </si>
  <si>
    <t>т.1 - ТК-23</t>
  </si>
  <si>
    <t>ТК-23 - ТК-24</t>
  </si>
  <si>
    <t>т.5' - т.6</t>
  </si>
  <si>
    <t>т.6 - т.6'</t>
  </si>
  <si>
    <t>т.6' - т.9</t>
  </si>
  <si>
    <t>т.9 - ул.Межрайонная, 8</t>
  </si>
  <si>
    <t>т.9 - ул.Межрайонная, 10</t>
  </si>
  <si>
    <t>т.6' - Пограничный проезд, 13</t>
  </si>
  <si>
    <t>т.6 - т.10</t>
  </si>
  <si>
    <t>т.10 - ТК-26</t>
  </si>
  <si>
    <t>ТК-26 - ТК-27</t>
  </si>
  <si>
    <t>ТК-27 - ТК-28</t>
  </si>
  <si>
    <t>ТК-28 - ТК-28/1</t>
  </si>
  <si>
    <t>ТК-28/1 - ТК-29</t>
  </si>
  <si>
    <t>ТК-29 - Погран.пр,21/14</t>
  </si>
  <si>
    <t>ТК-28/1 - ул.Межрайоная, 12</t>
  </si>
  <si>
    <t>ТК-28/1 - Пограничный проезд, 11</t>
  </si>
  <si>
    <t>ТК-28 - Пограничный проезд, 21</t>
  </si>
  <si>
    <t>ТК-27 - Пограничный проезд, 19</t>
  </si>
  <si>
    <t>ТК-26 - Погранич.пр,9</t>
  </si>
  <si>
    <t>ТК-24 - т.5'</t>
  </si>
  <si>
    <t>т.5' - т.5</t>
  </si>
  <si>
    <t>т.5 - Пограничный проезд, 7</t>
  </si>
  <si>
    <t>т.5 - ул.Пограничная, 35</t>
  </si>
  <si>
    <t>ТК-24 - ТК-30</t>
  </si>
  <si>
    <t>ТК-30 - т.7</t>
  </si>
  <si>
    <t>т.7 - т.8</t>
  </si>
  <si>
    <t>т.8 - ул.Пограничная, 39/5</t>
  </si>
  <si>
    <t>т.8 - ул.Пограничная, 46</t>
  </si>
  <si>
    <t>т.7 - ул.Пограничная, 37</t>
  </si>
  <si>
    <t>ТК-30 - ул.Пограничная, 31</t>
  </si>
  <si>
    <t>ТК-5</t>
  </si>
  <si>
    <t>ТК-7</t>
  </si>
  <si>
    <t>ТК-7 - ТК-8</t>
  </si>
  <si>
    <t>ТК-9 - ТК-10</t>
  </si>
  <si>
    <t>ТК-10 - т.1'</t>
  </si>
  <si>
    <t>т.1' - ТК-11</t>
  </si>
  <si>
    <t>ТК-12 - ул.Мебельная, 51</t>
  </si>
  <si>
    <t>ТК-11 - Мебельный проезд, 2</t>
  </si>
  <si>
    <t>т.1' - Мебельный проезд, 4</t>
  </si>
  <si>
    <t>ТК-9 - ул.Пограничная, 32</t>
  </si>
  <si>
    <t>ТК-8 - ул.Пограничная, 34</t>
  </si>
  <si>
    <t>ТК-7 - ТК-13</t>
  </si>
  <si>
    <t>ТК-13 - ТК-14</t>
  </si>
  <si>
    <t>ТК-14 - ТК-15</t>
  </si>
  <si>
    <t>ТК-15 - ул.Мебельная, 55</t>
  </si>
  <si>
    <t>ТК-14 - ул.Мебельная, 53</t>
  </si>
  <si>
    <t>ТК-14 - ул.Осоавиахимовская, 23</t>
  </si>
  <si>
    <t>ТК-13 - ул.Осоавиахимовская, 27</t>
  </si>
  <si>
    <t>ТК-6 - ул.Пограничная, 36</t>
  </si>
  <si>
    <t>т.10 - т.11</t>
  </si>
  <si>
    <t>т.11 - т.12</t>
  </si>
  <si>
    <t xml:space="preserve">т.12 - т.12' </t>
  </si>
  <si>
    <t>т.12' - ТК-17</t>
  </si>
  <si>
    <t>ТК-17 - ТК-18</t>
  </si>
  <si>
    <t>ТК-18 - ул.Мебельная, 57</t>
  </si>
  <si>
    <t>т.2' - ТК-19</t>
  </si>
  <si>
    <t>ТК-19 - ТК-20</t>
  </si>
  <si>
    <t>ТК-20 - ул.Мебельная, 59</t>
  </si>
  <si>
    <t>ТК-19 - ул.Осоавиахимовская, 12А</t>
  </si>
  <si>
    <t>ул.Осоавиахимовская, 12</t>
  </si>
  <si>
    <t>ТК-17 - ул.Осоавиахимовская, 14</t>
  </si>
  <si>
    <t>ТК-4 - ул.Пограничная, 40</t>
  </si>
  <si>
    <t>ТК-3 - ул.Пограничная, 42</t>
  </si>
  <si>
    <t>ТК-2 - т.2</t>
  </si>
  <si>
    <t>т.2 - т.3</t>
  </si>
  <si>
    <t>т.3 - т.4</t>
  </si>
  <si>
    <t>т.4 - ТК-22</t>
  </si>
  <si>
    <t>ТК-22 - ул.Мебельная, 61</t>
  </si>
  <si>
    <t>т.4 - ул.Мебельная, 63</t>
  </si>
  <si>
    <t>т.3 - ул.Пограничная, 44</t>
  </si>
  <si>
    <t>т.2 - ул.Пограничная, 42А</t>
  </si>
  <si>
    <t>ТК-1 - ТК-31</t>
  </si>
  <si>
    <t>ТК-31 - ул.Пограничная, 27</t>
  </si>
  <si>
    <t>ТК-31 - Детский сад № 87</t>
  </si>
  <si>
    <t>кот. Аксакова</t>
  </si>
  <si>
    <t>Котельная - Детский сад № 2</t>
  </si>
  <si>
    <t>подземная, канал</t>
  </si>
  <si>
    <t>кот. Галетная</t>
  </si>
  <si>
    <t>ТК-2 - ул.Токарная, 14</t>
  </si>
  <si>
    <t>ТК-2 - ул.Токарная, 16</t>
  </si>
  <si>
    <t>ТК-1 - ул.Галетная, 19</t>
  </si>
  <si>
    <t xml:space="preserve">ул.Галетная, 19 </t>
  </si>
  <si>
    <t>ул.Галетная, 19 - ул.Токарная, 18</t>
  </si>
  <si>
    <t>ТК-4 - ТСЖ "Галетная"</t>
  </si>
  <si>
    <t>ТК-4 - ул.Бригадная, 8</t>
  </si>
  <si>
    <t>ТК-4 - УТ-3</t>
  </si>
  <si>
    <t>УТ-3  - УТ-4</t>
  </si>
  <si>
    <t>УТ-4  - УТ-2</t>
  </si>
  <si>
    <t>УТ-2  - ул.Галетная,11а</t>
  </si>
  <si>
    <t>кот.Агрохимлаборатория</t>
  </si>
  <si>
    <t>кот. Пермская</t>
  </si>
  <si>
    <t>Котельная - школа № 62</t>
  </si>
  <si>
    <t>подземная, бесканальная</t>
  </si>
  <si>
    <t>кот. Школа № 5</t>
  </si>
  <si>
    <t>Модульная котельная - котельная</t>
  </si>
  <si>
    <t>ПТС279330</t>
  </si>
  <si>
    <t>в помещении</t>
  </si>
  <si>
    <t>Котельная - Школа №5</t>
  </si>
  <si>
    <t>ПТС01 380</t>
  </si>
  <si>
    <t>ПТС01 381</t>
  </si>
  <si>
    <t>кот. Школа № 60</t>
  </si>
  <si>
    <t>Котельная - ТК-1'</t>
  </si>
  <si>
    <t>ПТС02 048</t>
  </si>
  <si>
    <t xml:space="preserve"> ТК-1' - ТК-1</t>
  </si>
  <si>
    <t>ТК-1 - ТК-2'</t>
  </si>
  <si>
    <t>ТК-2' - детский сад № 27</t>
  </si>
  <si>
    <t>ТК-1/1 - ТК-2'</t>
  </si>
  <si>
    <t>ПТС02 050</t>
  </si>
  <si>
    <t>ТК-2' - Челябинская, 1а</t>
  </si>
  <si>
    <t>ТК-1 ТК-2</t>
  </si>
  <si>
    <t>ПТС02 049</t>
  </si>
  <si>
    <t>ТК-2 - Школа № 60</t>
  </si>
  <si>
    <t>ПТС02 052</t>
  </si>
  <si>
    <t>кот.Западная</t>
  </si>
  <si>
    <t>Новозападная</t>
  </si>
  <si>
    <t>Котельная - ТК-101</t>
  </si>
  <si>
    <t>ТК-101 - ТК-201</t>
  </si>
  <si>
    <t>ТК-201 - ТК-202</t>
  </si>
  <si>
    <t>ТК-202 - ТК-202а</t>
  </si>
  <si>
    <t>ТК-202а - ТК-202б</t>
  </si>
  <si>
    <t>ТК-202б - ТК-203</t>
  </si>
  <si>
    <t>ТК-203 - ТК-203а</t>
  </si>
  <si>
    <t>ТК-203а - ТК-203б</t>
  </si>
  <si>
    <t>ТК-203б - ТК-204</t>
  </si>
  <si>
    <t>ТК-204 - ТК-204а</t>
  </si>
  <si>
    <t>ТК-204 - ТК-205</t>
  </si>
  <si>
    <t>ТК-205 - ТК-206</t>
  </si>
  <si>
    <t>ПТС279362</t>
  </si>
  <si>
    <t>ТК-206 - ТК-207</t>
  </si>
  <si>
    <t>ТК-207 - ТК-208</t>
  </si>
  <si>
    <t>ТК-208 - ТК-209</t>
  </si>
  <si>
    <t>ТК-209 - ТК-210</t>
  </si>
  <si>
    <t>ТК-210 - ул.Мира, 68</t>
  </si>
  <si>
    <t>ул.Мира, 68 - ТК-211</t>
  </si>
  <si>
    <t>ТК-211 - ТК-212</t>
  </si>
  <si>
    <t>ТК-212 - ТК-213</t>
  </si>
  <si>
    <t>ТК-213 - ТК-214</t>
  </si>
  <si>
    <t>ТК-214 - ТК-215</t>
  </si>
  <si>
    <t>ТК-215 - ТК-216</t>
  </si>
  <si>
    <t>ТК-216 - ТК-217</t>
  </si>
  <si>
    <t>ТК-217 - ТК-218</t>
  </si>
  <si>
    <t xml:space="preserve">ТК-218 - ТК-219 </t>
  </si>
  <si>
    <t>ПТС279468</t>
  </si>
  <si>
    <t>ТК-219 - ул.Попова, 72</t>
  </si>
  <si>
    <t>ТК-219 - ул.Попова, 70</t>
  </si>
  <si>
    <t>ТК-217 - ул.Попова, 68</t>
  </si>
  <si>
    <t>ТК-216 - ТК-220</t>
  </si>
  <si>
    <t>ТК-220 - т.1</t>
  </si>
  <si>
    <t>т.1 - ул.Попова, 66</t>
  </si>
  <si>
    <t>т.1 - ул.Попова, 66а</t>
  </si>
  <si>
    <t>ТК-214 - ул.Попова, 66</t>
  </si>
  <si>
    <t>ТК-213 - ул.Попова, 62</t>
  </si>
  <si>
    <t>ТК-212 - ул.Попова, 64</t>
  </si>
  <si>
    <t>ТК-211 - ул.Мира, 74</t>
  </si>
  <si>
    <t>ТК-210 - ул.Мира, 66</t>
  </si>
  <si>
    <t>ул.Мира, 66</t>
  </si>
  <si>
    <t>ул.Мира, 66 - ул.Мира, 64</t>
  </si>
  <si>
    <t>ул.Мира, 64</t>
  </si>
  <si>
    <t>Мира, 64 - ТК-222(надзем)</t>
  </si>
  <si>
    <t>ТК-222 - ТК-223</t>
  </si>
  <si>
    <t>ТК-223 - ТК-224</t>
  </si>
  <si>
    <t>ТК-224 - ТК-225</t>
  </si>
  <si>
    <t>ТК-225 - ул.Попова, 50</t>
  </si>
  <si>
    <t>ТК-225 - ул.Попова, 48</t>
  </si>
  <si>
    <t>ТК-224 - ТК-226</t>
  </si>
  <si>
    <t>ТК-226 - ТК-227</t>
  </si>
  <si>
    <t>ТК-227 - ул.Попова, 44</t>
  </si>
  <si>
    <t>ТК-226 - ул.Попова, 46</t>
  </si>
  <si>
    <t>ТК-223 - ул.Попова, 42</t>
  </si>
  <si>
    <t>ТК-223 - ул.Попова, 58</t>
  </si>
  <si>
    <t>на ул.Попова, 58</t>
  </si>
  <si>
    <t>на ул.Попова, 54</t>
  </si>
  <si>
    <t>ТК-222 - ул.Попова, 56</t>
  </si>
  <si>
    <t>ТК-221 - ул.Мира, 62</t>
  </si>
  <si>
    <t>ТК-209 - ТК-209а</t>
  </si>
  <si>
    <t>ТК-209а - ТК-209б</t>
  </si>
  <si>
    <t>ТК-209б - угол поворота</t>
  </si>
  <si>
    <t>угол поворота - ТК-254</t>
  </si>
  <si>
    <t>ТК-254 - ул.Мира, 70</t>
  </si>
  <si>
    <t>ТК-254 - ул.Мира, 72</t>
  </si>
  <si>
    <t>ТК-209 - ТК-209г</t>
  </si>
  <si>
    <t>ТК-209г - ТК-248</t>
  </si>
  <si>
    <t>ТК-248 - ТК-249</t>
  </si>
  <si>
    <t>ТК-249 - ТК-250</t>
  </si>
  <si>
    <t>ТК-250 - ТК-251</t>
  </si>
  <si>
    <t>ТК-251 - ТК-252</t>
  </si>
  <si>
    <t>ТК-252 - угол поворота</t>
  </si>
  <si>
    <t>угол поворота - ул.Мира, 55</t>
  </si>
  <si>
    <t>ТК-252 - ТК-253</t>
  </si>
  <si>
    <t>ТК-252 - ул.Мира, 59</t>
  </si>
  <si>
    <t>ТК-250 - ул.Мира, 53</t>
  </si>
  <si>
    <t>ТК-249 - ул.Мира, 51</t>
  </si>
  <si>
    <t>ТК-248 - ул.Мира, 43</t>
  </si>
  <si>
    <t>ТК-207 - ТК-245</t>
  </si>
  <si>
    <t>ТК-245 - т.врезки</t>
  </si>
  <si>
    <t>т.врезки - ТК-246</t>
  </si>
  <si>
    <t>ТК-246 -ТК-247</t>
  </si>
  <si>
    <t>ТК-247 - ул.Мира, 47</t>
  </si>
  <si>
    <t>ТК-247 - ул.Мира, 49</t>
  </si>
  <si>
    <t>ТК-247 - ул.Мира, 33</t>
  </si>
  <si>
    <t>ТК-246 - ул.Мира, 39</t>
  </si>
  <si>
    <t>ТК-207 - ТК-228</t>
  </si>
  <si>
    <t>ТК-228 - ТК-229</t>
  </si>
  <si>
    <t>ТК-229 - ТК-230</t>
  </si>
  <si>
    <t>ТК-230 - до угла поворота</t>
  </si>
  <si>
    <t>от угла поворота - ТК-231</t>
  </si>
  <si>
    <t>ТК-231 - ТК-231/1</t>
  </si>
  <si>
    <t>ТК-231 - ТК-232</t>
  </si>
  <si>
    <t>ТК-233 - ТК-234</t>
  </si>
  <si>
    <t>ТК-234 - ТК-235</t>
  </si>
  <si>
    <t>ТК-235 - ул.Попова, 36</t>
  </si>
  <si>
    <t>ТК-235 - ФОК</t>
  </si>
  <si>
    <t>ТК-233 - ул.Попова, 38а</t>
  </si>
  <si>
    <t>ул.Попова, 38а - СДЮШОР по боксу</t>
  </si>
  <si>
    <t>ТК-232 - Детский сад № 6</t>
  </si>
  <si>
    <t>ТК-231 - ул.Попова, 38</t>
  </si>
  <si>
    <t>ТК-228 - ул.Мира, 58</t>
  </si>
  <si>
    <t>ТК-228 - ул.Мира, 48</t>
  </si>
  <si>
    <t>ТК-205 - ТК-</t>
  </si>
  <si>
    <t>ТК-  - ТК-237</t>
  </si>
  <si>
    <t>ТК-237 - ТК-238</t>
  </si>
  <si>
    <t>ТК-238 - ТК-239</t>
  </si>
  <si>
    <t>ТК-239 - ТК-240</t>
  </si>
  <si>
    <t>ТК-240 - ТК-241</t>
  </si>
  <si>
    <t>ТК-241 - ул.Мира, 33а</t>
  </si>
  <si>
    <t>ТК-239 - ул.Мира, 23</t>
  </si>
  <si>
    <t>ТК-237 - ул.Мира, 25</t>
  </si>
  <si>
    <t>ул.Мира,  25 - ул.Мира, 29</t>
  </si>
  <si>
    <t>ул.Мира, 29 - ТК-243</t>
  </si>
  <si>
    <t>ТК-243 - ул.Мира, 31</t>
  </si>
  <si>
    <t>ул.Мира, 31 - ул.Мира, 37</t>
  </si>
  <si>
    <t>ул.Мира, 37 - ул.Мира, 41</t>
  </si>
  <si>
    <t>ТК-42 - ул.Мира, 27</t>
  </si>
  <si>
    <t>Котельная - гараж</t>
  </si>
  <si>
    <t>гараж - ул.Мира, 1б</t>
  </si>
  <si>
    <t>ТК-1 - ул.Мира, 1б</t>
  </si>
  <si>
    <t>Старозападная</t>
  </si>
  <si>
    <t>котельная - ТК-102'</t>
  </si>
  <si>
    <t>ТК-102' - ТК-103</t>
  </si>
  <si>
    <t>ТК-103 - ТК-104</t>
  </si>
  <si>
    <t>ТК-104 - ТК-104'</t>
  </si>
  <si>
    <t>ТК-104' - ТК-105</t>
  </si>
  <si>
    <t>ТК-105 - ТК-106</t>
  </si>
  <si>
    <t>ТК-106 - ТК-107</t>
  </si>
  <si>
    <t>ТК-107 - ТК-108</t>
  </si>
  <si>
    <t>ТК-108 - ТК-108'</t>
  </si>
  <si>
    <t>ТК-108' - ТК-110</t>
  </si>
  <si>
    <t>ТК-107 - ТК-166</t>
  </si>
  <si>
    <t>ТК-166 - ул.Мира, 13</t>
  </si>
  <si>
    <t>ТК-107 - ТК-161</t>
  </si>
  <si>
    <t>ТК-161 - ул.Мира, 16</t>
  </si>
  <si>
    <t>ул.Мира, 18 - ул.Мира, 20</t>
  </si>
  <si>
    <t>ТК-105 - ТК-114</t>
  </si>
  <si>
    <t>ТК-114 - ТК-117</t>
  </si>
  <si>
    <t>ТК-117 - ТК-118</t>
  </si>
  <si>
    <t>ТК-118 - ТК-119</t>
  </si>
  <si>
    <t>ТК-119 - ТК-120</t>
  </si>
  <si>
    <t>ТК-120 - ТК-121</t>
  </si>
  <si>
    <t>ТК-121 - ТК-122</t>
  </si>
  <si>
    <t>ТК-122 - ТК-123</t>
  </si>
  <si>
    <t>ТК-123 - ТК-124</t>
  </si>
  <si>
    <t>ТК-124 - ТК-125</t>
  </si>
  <si>
    <t>ТК-125 - ТК-126</t>
  </si>
  <si>
    <t>ТК-126 - ТК-127</t>
  </si>
  <si>
    <t>ТК-127 - ТК-128</t>
  </si>
  <si>
    <t>ТК-128 - ТК-129</t>
  </si>
  <si>
    <t>ТК-129 - ТК-130</t>
  </si>
  <si>
    <t>ТК-130 - ТК-165</t>
  </si>
  <si>
    <t>ТК-165 - ул.Пацаева, 5</t>
  </si>
  <si>
    <t>ул.Пацаева, 5 - ул.Пацаева, 7</t>
  </si>
  <si>
    <t>ТК-165 - ул.Пацаева, 1</t>
  </si>
  <si>
    <t>ТК-130 - ул.Пацаева, 3</t>
  </si>
  <si>
    <t>ТК-129 - ТК-131</t>
  </si>
  <si>
    <t>ТК-131 - ТК-132</t>
  </si>
  <si>
    <t>ТК-132 - ТК133</t>
  </si>
  <si>
    <t>ТК-133 - ТК-134</t>
  </si>
  <si>
    <t>ТК-134 - ТК-135</t>
  </si>
  <si>
    <t>ТК-135 - ТК-136</t>
  </si>
  <si>
    <t>ТК-136 - ТК-137</t>
  </si>
  <si>
    <t>ТК-133 - ул.Попова, 2</t>
  </si>
  <si>
    <t>ТК-132 - ул.Попова, 6</t>
  </si>
  <si>
    <t>ТК-131 - ул.Попова, 4</t>
  </si>
  <si>
    <t>ТК-129 - ТК-141</t>
  </si>
  <si>
    <t>ТК-141 - ул.Пацаева, 7а</t>
  </si>
  <si>
    <t>ТК-141 - ул.Попова, 4а</t>
  </si>
  <si>
    <t>ТК-128 - ул.Попова, 6а</t>
  </si>
  <si>
    <t>ТК-127 - ТК-140</t>
  </si>
  <si>
    <t>ТК-140 - ул.Пацаева, 7б</t>
  </si>
  <si>
    <t>ТК-140 - ул.Попова, 8а</t>
  </si>
  <si>
    <t>на ТК-139</t>
  </si>
  <si>
    <t>ТК-139 - ул.Попова, 8</t>
  </si>
  <si>
    <t>ТК-139 - ул.Попова, 10</t>
  </si>
  <si>
    <t>ТК-126 - ул.Попова, 10а</t>
  </si>
  <si>
    <t>ТК-125 - ТК-142</t>
  </si>
  <si>
    <t>ТК-142 - ул.Попова, 12</t>
  </si>
  <si>
    <t>ТК-142 - ул.Попова, 14</t>
  </si>
  <si>
    <t>ТК-124 -ул. Попова, 12а</t>
  </si>
  <si>
    <t>ТК-123 - ул.Попова, 14а</t>
  </si>
  <si>
    <t>ТК-122 - ТК-143</t>
  </si>
  <si>
    <t>ТК-143 - ТК-144</t>
  </si>
  <si>
    <t>ТК-144 - ТК-145</t>
  </si>
  <si>
    <t>ТК-145 - ТК-146</t>
  </si>
  <si>
    <t>ТК-146 - ТК-147</t>
  </si>
  <si>
    <t>ТК-147 - ТК-301</t>
  </si>
  <si>
    <t>ТК-147 - ТК-148</t>
  </si>
  <si>
    <t>ТК-148 - ТК-149</t>
  </si>
  <si>
    <t>ТК-149 - ТК-150</t>
  </si>
  <si>
    <t>ТК-149 - ул.Попова, 22</t>
  </si>
  <si>
    <t>ТК-149 - ул.Ленинградская, 1</t>
  </si>
  <si>
    <t>ТК-148 - ул.Ленинградская, 3</t>
  </si>
  <si>
    <t>ТК-146 - ТК-153</t>
  </si>
  <si>
    <t>ТК-153 - ТК-154</t>
  </si>
  <si>
    <t>ТК-154 - ТК-155</t>
  </si>
  <si>
    <t>ТК-155 - ул.Ленинградская, 10</t>
  </si>
  <si>
    <t>ТК-155 - ТК-156</t>
  </si>
  <si>
    <t>ТК-156 - ул.Ленинградская, 8</t>
  </si>
  <si>
    <t>ТК-156 - ул.Ленинградская, 9</t>
  </si>
  <si>
    <t>ТК-155 - ул.Ленинградская, 7</t>
  </si>
  <si>
    <t>ТК-154 - ул.Ленинградская, 5</t>
  </si>
  <si>
    <t>ТК-153 - ул.Ленинградская, 4</t>
  </si>
  <si>
    <t>ТК-145 - ул.Ленинградская, 5а</t>
  </si>
  <si>
    <t>ТК-145 - ТК-151</t>
  </si>
  <si>
    <t>ТК-151 - ТК-152</t>
  </si>
  <si>
    <t>ТК-152 - ул.Попова, 20</t>
  </si>
  <si>
    <t>ТК-150 - ул.Ленинградская, 2</t>
  </si>
  <si>
    <t>ТК-151 - ул.Попова, 20а</t>
  </si>
  <si>
    <t>ТК-151 - ГРП</t>
  </si>
  <si>
    <t>ТК-144 - ул.Попова, 16б</t>
  </si>
  <si>
    <t>ТК-143 - ТК-170</t>
  </si>
  <si>
    <t>ТК-170 - ТК-171</t>
  </si>
  <si>
    <t>ТК-171 - ТК-172</t>
  </si>
  <si>
    <t>ТК-172 - ул.Попова, 18</t>
  </si>
  <si>
    <t>ТК-172 - ул.Попова, 16</t>
  </si>
  <si>
    <t>ТК-171 - ул.Попова, 18а</t>
  </si>
  <si>
    <t>ТК-171 - ул.Попова, 16а</t>
  </si>
  <si>
    <t>ТК-120 - ул.Попова, 14б</t>
  </si>
  <si>
    <t>ПТС279467</t>
  </si>
  <si>
    <t>ТК-120 - ул.Ленинградская, 6</t>
  </si>
  <si>
    <t>ТК-119 - ул.Мира, 10а</t>
  </si>
  <si>
    <t>ТК-119 - ул.Ленинградская, 8а</t>
  </si>
  <si>
    <t>ТК-118 - ул.Ленинградская, 9а</t>
  </si>
  <si>
    <t>ТК-118 - ТК-157</t>
  </si>
  <si>
    <t>ТК-157 - ТК-158</t>
  </si>
  <si>
    <t>ТК-158 - ТК-159</t>
  </si>
  <si>
    <t>ТК-159 - ТК-160</t>
  </si>
  <si>
    <t>ТК-160 - ТК-162</t>
  </si>
  <si>
    <t>ТК-162 - ТК-163</t>
  </si>
  <si>
    <t>ТК-163 - ТК-164</t>
  </si>
  <si>
    <t>ТК-164 - ул.Пацаева, 9</t>
  </si>
  <si>
    <t>ТК-164 - ул.Мира, 18</t>
  </si>
  <si>
    <t>ТК-162 - ул.Пацаева, 11</t>
  </si>
  <si>
    <t>ТК-160 - ул.Пацаева, 13</t>
  </si>
  <si>
    <t>ТК-160 - ул.Мира, 20</t>
  </si>
  <si>
    <t>ТК-161 - ул.Мира, 20</t>
  </si>
  <si>
    <t>ТК-159 - ул.Мира, 14</t>
  </si>
  <si>
    <t>ТК-158 - ул.Пацаева, 15</t>
  </si>
  <si>
    <t>ТК-158 - ул.Мира, 12</t>
  </si>
  <si>
    <t>ТК-157 - ул.Мира, 10</t>
  </si>
  <si>
    <t>ТК-117 - ул.Мира, 8</t>
  </si>
  <si>
    <t>ТК-114 - ТК-115</t>
  </si>
  <si>
    <t>ТК-115 - ТК-116</t>
  </si>
  <si>
    <t>ТК-116 - ул.Мира, 2</t>
  </si>
  <si>
    <t>ТК-116 - ул.Мира, 4</t>
  </si>
  <si>
    <t>ТК-115 - ул.Мира, 6</t>
  </si>
  <si>
    <t>ПТС279466</t>
  </si>
  <si>
    <t>ТК-104' - ул.Мира, 11</t>
  </si>
  <si>
    <t>ТК-103 - ул.Мира, 15</t>
  </si>
  <si>
    <t>ТК-103 - ул.Мира, 5</t>
  </si>
  <si>
    <t>ул.Мира, 5 - ул.Ленинградская, 12</t>
  </si>
  <si>
    <t>ул.Ленинградская, 12 - ТК-112</t>
  </si>
  <si>
    <t>ТК-112 - ТК-113</t>
  </si>
  <si>
    <t>ТК-113 - ТК-113'</t>
  </si>
  <si>
    <t>ТК-113' - ул.Мира, 7</t>
  </si>
  <si>
    <t>ул.Мира, 7 - ул.Мира, 9</t>
  </si>
  <si>
    <t>ТК-113' - ул.Мира, 3</t>
  </si>
  <si>
    <t>ТК-113 - ул.Мира, 1</t>
  </si>
  <si>
    <t>ТК-112 - ул.Ленинградская, 11</t>
  </si>
  <si>
    <t>ТК-101 - ТК-301</t>
  </si>
  <si>
    <t>ТК-301 - ТК-302</t>
  </si>
  <si>
    <t>ТК-302 - ТК-150/1</t>
  </si>
  <si>
    <t>ТК-150/1 - ТК-1</t>
  </si>
  <si>
    <t>ТК -302 - ТК-303</t>
  </si>
  <si>
    <t>№ 116 Военного городка №1</t>
  </si>
  <si>
    <t>т.А - ж/д М.Крылова, 1</t>
  </si>
  <si>
    <t>кот.Южная</t>
  </si>
  <si>
    <t>Магистраль</t>
  </si>
  <si>
    <t>т.1 - т.2</t>
  </si>
  <si>
    <t>т.4 - т.5</t>
  </si>
  <si>
    <t>т.5 - ТК-1</t>
  </si>
  <si>
    <t>ТК-9 - ТК-9'</t>
  </si>
  <si>
    <t>ТК-9' - ТК-10</t>
  </si>
  <si>
    <t>ТК-10 - ТК-11</t>
  </si>
  <si>
    <t>ТК-11 - НО</t>
  </si>
  <si>
    <t>000000782</t>
  </si>
  <si>
    <t>НО - ТК-13</t>
  </si>
  <si>
    <t>ТК-15 - ТК-16</t>
  </si>
  <si>
    <t>ТК-16 - ТК-17</t>
  </si>
  <si>
    <t>ТК-18 - НО-30</t>
  </si>
  <si>
    <t>НО-30 - ТК-19</t>
  </si>
  <si>
    <t>ТК-20 - ТК-21</t>
  </si>
  <si>
    <t>ТК-21 - ТК-21'</t>
  </si>
  <si>
    <t>ТК-21' - ТК-22</t>
  </si>
  <si>
    <t>ТК-22 - ТК-23</t>
  </si>
  <si>
    <t>ТК-24 - ТК-25</t>
  </si>
  <si>
    <t>ТК-25 - ТК-26</t>
  </si>
  <si>
    <t>ТК-28 - ТК-29</t>
  </si>
  <si>
    <t>ТК-29 - ул.Терновского, 154а</t>
  </si>
  <si>
    <t>ул.Терновского, 154а - ТК-30</t>
  </si>
  <si>
    <t>ТК-30 - ул.Терновского, 156а</t>
  </si>
  <si>
    <t>ул.Терновского, 156а - ТК-31</t>
  </si>
  <si>
    <t>ТК-31 - ул.Терновского, 162</t>
  </si>
  <si>
    <t>ул.Терновского, 162 - ТК-32</t>
  </si>
  <si>
    <t>ТК-32 - ТК-33</t>
  </si>
  <si>
    <t>ТК-33 - ул.Терновского, 162а</t>
  </si>
  <si>
    <t>Итого</t>
  </si>
  <si>
    <t>Врезки на ЦТП</t>
  </si>
  <si>
    <t>ТК-23 - ЦТП-27</t>
  </si>
  <si>
    <t>ТК-19 - ТК-34</t>
  </si>
  <si>
    <t>ТК-34 - ТК-34'</t>
  </si>
  <si>
    <t>ТК-34' - ТК-35</t>
  </si>
  <si>
    <t>ТК-35 - ТК-36</t>
  </si>
  <si>
    <t>ТК-36 - ТК-37</t>
  </si>
  <si>
    <t>ТК-37 - ЦТП-45</t>
  </si>
  <si>
    <t>ТК-34' - ТК-38</t>
  </si>
  <si>
    <t>ТК-38 - ЦТП-50</t>
  </si>
  <si>
    <t>ТК-18 - ТК-45</t>
  </si>
  <si>
    <t>ТК-45 - ТК-47</t>
  </si>
  <si>
    <t>ТК-47 - ЦТП-3</t>
  </si>
  <si>
    <t>ТК-45 - ТК-60</t>
  </si>
  <si>
    <t>постановление №958/7 от 21.06.16</t>
  </si>
  <si>
    <t>ТК-60 - ЦТП НИИЭКИПМАШ</t>
  </si>
  <si>
    <t>ТК-5 - ЦТП-2</t>
  </si>
  <si>
    <t>ТК-2 - ЦТП-1</t>
  </si>
  <si>
    <t>ответвления от магистрали</t>
  </si>
  <si>
    <t>ТК-27 - Детский сад № 147</t>
  </si>
  <si>
    <t>ТК-27 - ул.Терновского, 156</t>
  </si>
  <si>
    <t>ТК-28 - ул.Терновского, 152</t>
  </si>
  <si>
    <t>ТК-29 - ул.Терновского, 154</t>
  </si>
  <si>
    <t>ТК-29 - ул.Терновского, 150</t>
  </si>
  <si>
    <t>ТК-25 - ул.Терновского, 158в (стр. 6а)</t>
  </si>
  <si>
    <t>ТК-24 - ИТП</t>
  </si>
  <si>
    <t xml:space="preserve">ТК-21' - ТК-45'  </t>
  </si>
  <si>
    <t>ПТС279339</t>
  </si>
  <si>
    <t>ТК-45 - ул.Терновского, 209</t>
  </si>
  <si>
    <t>ТК-45' - ул.Терновского, 207</t>
  </si>
  <si>
    <t>постановление №839 от 31.05.16</t>
  </si>
  <si>
    <t xml:space="preserve">ТК-44 - ТК-44' </t>
  </si>
  <si>
    <t>концессион. согл. период 2019-2023г.</t>
  </si>
  <si>
    <t>ТК-44' - ул.Терновского, 203</t>
  </si>
  <si>
    <t>ТК-44' - ТК-44'/1</t>
  </si>
  <si>
    <t>ТК-44'/1 - ул.Терновского, 201</t>
  </si>
  <si>
    <t>ТК-44'/1 - ул.Терновского, 199</t>
  </si>
  <si>
    <t>ТК-21' - ТК-47</t>
  </si>
  <si>
    <t>договор безвозмездного пользования от 1.10.15</t>
  </si>
  <si>
    <t>ТК-47 - ТК-48</t>
  </si>
  <si>
    <t>ТК-48 - ТК-49</t>
  </si>
  <si>
    <t>ТК-49 - ТК-50</t>
  </si>
  <si>
    <t>ТК-50 - т.1</t>
  </si>
  <si>
    <t>т.1 - УТ3</t>
  </si>
  <si>
    <t>УТ-3 - ТК-52</t>
  </si>
  <si>
    <t>ТК-52 - ТК-53</t>
  </si>
  <si>
    <t>ТК-53 - ТК-54</t>
  </si>
  <si>
    <t>ТК-54 - ТК-56</t>
  </si>
  <si>
    <t>ТК-50' - ТК-50'/1</t>
  </si>
  <si>
    <t>постановление №868/1 от 21.05.18</t>
  </si>
  <si>
    <t>ТК-50'/1 - ж/д ул.Ивановская, 152</t>
  </si>
  <si>
    <t>ТК-54 - ТК-55</t>
  </si>
  <si>
    <t>ТК-55 - ул.Олимпийская, 1</t>
  </si>
  <si>
    <t>ТК-20 - ТК-41</t>
  </si>
  <si>
    <t>ТК-41 - ФОК</t>
  </si>
  <si>
    <t>ТК-41 - МБОУ СОШ № 59</t>
  </si>
  <si>
    <t>ТК-38 - ТК-5005</t>
  </si>
  <si>
    <t>000000844</t>
  </si>
  <si>
    <t>ТК-5005 - ТК-5006</t>
  </si>
  <si>
    <t>ТК-5006 - ТК-39</t>
  </si>
  <si>
    <t>ТК-39 - ул.Ивановская, 143</t>
  </si>
  <si>
    <t>ТК-39 - ТК-40</t>
  </si>
  <si>
    <t>ТК-39 - т.1</t>
  </si>
  <si>
    <t>ул.Ивановская, 168</t>
  </si>
  <si>
    <t>000000441</t>
  </si>
  <si>
    <t>т.2 - ул.Вадинская, 41</t>
  </si>
  <si>
    <t>т.2 - ТК-39/1</t>
  </si>
  <si>
    <t>ТК-39/1 - ТК-39'</t>
  </si>
  <si>
    <t>ТК-39' - ул.Вадинская, 42</t>
  </si>
  <si>
    <t>ТК-39' - ТК-39''</t>
  </si>
  <si>
    <t>ТК-39'' - ул.Терешковой, 36</t>
  </si>
  <si>
    <t>ТК-39'' - ТК-39/2</t>
  </si>
  <si>
    <t>ТК-39/2 - ул.Терешковой, 34</t>
  </si>
  <si>
    <t>ТК-39/2 - ул.Терешковой, 32</t>
  </si>
  <si>
    <t>ТК-39/1 - ул.Терешковой, 38</t>
  </si>
  <si>
    <t>т.3 - ТК-61</t>
  </si>
  <si>
    <t>ТК-61 - ТК-62</t>
  </si>
  <si>
    <t>ТК-62 - ТК-419</t>
  </si>
  <si>
    <t>ТК-419 - ТК-420</t>
  </si>
  <si>
    <t>ТК-420 - ТК-63</t>
  </si>
  <si>
    <t>ТК-63 - ТК-64</t>
  </si>
  <si>
    <t>ТК-64 - ТК-65</t>
  </si>
  <si>
    <t>ТК-65 - ул.Пушанина, 54</t>
  </si>
  <si>
    <t>на Пушанина, 46</t>
  </si>
  <si>
    <t>т.8 - д/сад№120</t>
  </si>
  <si>
    <t>постановление №2285/1 от 30.12.15</t>
  </si>
  <si>
    <t>ТК-420 - ул.Пушанина, 2</t>
  </si>
  <si>
    <t>ТК-419 - ул.Пушанина, 4</t>
  </si>
  <si>
    <t>ТК-15 - ул.Терновского, 251</t>
  </si>
  <si>
    <t>ТК-13 - ул.Тереш.,19(Пензпромстрой)</t>
  </si>
  <si>
    <t>договор безвозмездного пользования №25 от 29.07.16</t>
  </si>
  <si>
    <t>Терешковой,19 - Терешковой,17</t>
  </si>
  <si>
    <t>ТК-13/4 - ул.Тереш.,19</t>
  </si>
  <si>
    <t>ТК-4507 - т.1</t>
  </si>
  <si>
    <t>т.5 - ул.Терешковой, 17</t>
  </si>
  <si>
    <t>ул.Терешковой, 17 - ТК-4508</t>
  </si>
  <si>
    <t>ТК-4508 - ул.Терешковой, 17</t>
  </si>
  <si>
    <t>ТК-4508 - т.2'</t>
  </si>
  <si>
    <t>т.2' - т.3'</t>
  </si>
  <si>
    <t>т.3' - ул.Терешковой, 11</t>
  </si>
  <si>
    <t>т.3' - ул.Терешковой, 13</t>
  </si>
  <si>
    <t>т.3' - ул.Терешковой, 15</t>
  </si>
  <si>
    <t>т.2' - ул.Терешковой, 9</t>
  </si>
  <si>
    <t>ТК-7 - НО-73</t>
  </si>
  <si>
    <t>НО-73 - НО-74</t>
  </si>
  <si>
    <t xml:space="preserve">ТК-74 - ТК-55     </t>
  </si>
  <si>
    <t>ТК-55 - ТК-56</t>
  </si>
  <si>
    <t>Проходная</t>
  </si>
  <si>
    <t>на ООО "Облтоппром"</t>
  </si>
  <si>
    <t>кот.Южная, ЦТП-1</t>
  </si>
  <si>
    <t>ЦТП-1 - ТК-108</t>
  </si>
  <si>
    <t>ТК-108 - т.10</t>
  </si>
  <si>
    <t>т.10 - ТК-109</t>
  </si>
  <si>
    <t>ТК-109</t>
  </si>
  <si>
    <t>ТК-109 - ТК-109'</t>
  </si>
  <si>
    <t>ТК-109' - на ж/д ул.Пушанина, 48</t>
  </si>
  <si>
    <t>ТК-109 - ж/д ул.Пушанина, 26</t>
  </si>
  <si>
    <t>подземка, футляр</t>
  </si>
  <si>
    <t>т.10 - ТК-110</t>
  </si>
  <si>
    <t>ТК-110 - Пушанина,42</t>
  </si>
  <si>
    <t>ТК-110 - т.11</t>
  </si>
  <si>
    <t>т.11 - ж/д ул.Пушанина, 44</t>
  </si>
  <si>
    <t>т.11 - ТК-111</t>
  </si>
  <si>
    <t>на ж/д ул.Пушанина, 40</t>
  </si>
  <si>
    <t>на ж/д ул.Пушанина, 30</t>
  </si>
  <si>
    <t>ТК-110 - Пушанина, 38</t>
  </si>
  <si>
    <t>000000464</t>
  </si>
  <si>
    <t>000000138</t>
  </si>
  <si>
    <t>ТК-108 - т.1</t>
  </si>
  <si>
    <t>т.3 - Пушанина, 34</t>
  </si>
  <si>
    <t>т.2 - т.4</t>
  </si>
  <si>
    <t>т.4 - Пушанина, 32</t>
  </si>
  <si>
    <t>т.1 - т.5</t>
  </si>
  <si>
    <t>т.5 - Пушанина, 28</t>
  </si>
  <si>
    <t>ЦТП 1 - т.11</t>
  </si>
  <si>
    <t xml:space="preserve">ЦТП 1  - т.12         </t>
  </si>
  <si>
    <t>000000169</t>
  </si>
  <si>
    <t>т.11 - Пушанина, 36а</t>
  </si>
  <si>
    <t xml:space="preserve">подземка </t>
  </si>
  <si>
    <t xml:space="preserve">т.12 - Пушанина,36а   </t>
  </si>
  <si>
    <t>т.11 - Пушанина, 36</t>
  </si>
  <si>
    <t>т.12 - Пушанина,36</t>
  </si>
  <si>
    <t>ЦТП-1 - т.6</t>
  </si>
  <si>
    <t>т.6 - ТК-106</t>
  </si>
  <si>
    <t>ЦТП-1 ТК-101/0</t>
  </si>
  <si>
    <t>000000357</t>
  </si>
  <si>
    <t>ТК-106 ТК -101</t>
  </si>
  <si>
    <t>ТК-101 Пушанина, 24</t>
  </si>
  <si>
    <t>ТК-101 Пушанина, 22</t>
  </si>
  <si>
    <t>ул.Пушанина, 22 - ул.Пушанина, 20</t>
  </si>
  <si>
    <t>ТК-101  ТК-101/1</t>
  </si>
  <si>
    <t>ТК-101/1  ОДБ</t>
  </si>
  <si>
    <t>т.12 - ж/д ул.Пушанина, 16</t>
  </si>
  <si>
    <t>т.13 - ТК-102</t>
  </si>
  <si>
    <t>ТК-102 Пушанина, 18</t>
  </si>
  <si>
    <t xml:space="preserve">ТК 102 - ТК 103              </t>
  </si>
  <si>
    <t>ТК-102 ТК-104</t>
  </si>
  <si>
    <t>ТК-104 т.9</t>
  </si>
  <si>
    <t>т.9 Пушанина, 9</t>
  </si>
  <si>
    <t>т.9 Пушанина, 11</t>
  </si>
  <si>
    <t>т.9 Пушанина, 13</t>
  </si>
  <si>
    <t>ТК 408-ТК 409</t>
  </si>
  <si>
    <t>ТК 409-Эксперим.,8</t>
  </si>
  <si>
    <t>ТК 409-Эксперим.,9</t>
  </si>
  <si>
    <t>ТК 410-Эксперим.,13</t>
  </si>
  <si>
    <t>ТК 408-ТК 410</t>
  </si>
  <si>
    <t xml:space="preserve">ТК 115-Экспер.,14 </t>
  </si>
  <si>
    <t>подземка, бескан.</t>
  </si>
  <si>
    <t>ТК-104  ТК104'</t>
  </si>
  <si>
    <t>т.7'  Пушанина 9а</t>
  </si>
  <si>
    <t>ж/д Пушанина, 9а</t>
  </si>
  <si>
    <t>ж/д Пушанина, 9а - ж/д Пушанина, 9б</t>
  </si>
  <si>
    <t>ТК104'  т.7</t>
  </si>
  <si>
    <t>т.7 Эксперим.14</t>
  </si>
  <si>
    <t>т.7 Эксперим.16</t>
  </si>
  <si>
    <t>Экспер.16 ТК-112</t>
  </si>
  <si>
    <t>ТК-112 ТК-114</t>
  </si>
  <si>
    <t>ТК-114 Экспер.12</t>
  </si>
  <si>
    <t>ТК-112 ТК-113</t>
  </si>
  <si>
    <t>ТК-113 Экспер.17</t>
  </si>
  <si>
    <t>ТК-112 Экспер.18</t>
  </si>
  <si>
    <t>т.7 Экспер. 7а</t>
  </si>
  <si>
    <t>кот.Южная, ЦТП-2</t>
  </si>
  <si>
    <t>ЦТП-2 - ТК-1</t>
  </si>
  <si>
    <t>ТК-201 - ул.Экспериментальная, 20</t>
  </si>
  <si>
    <t>т.1 - Экспериментальная, 20</t>
  </si>
  <si>
    <t>ТК-1 - Экспериментальная, 19</t>
  </si>
  <si>
    <t>ЦТП-2 ТК-2</t>
  </si>
  <si>
    <t>ТК-2 - Экспериментальная, 11</t>
  </si>
  <si>
    <t>кот.Южная, ЦТП-3</t>
  </si>
  <si>
    <t>ЦТП-3 - ТК-307</t>
  </si>
  <si>
    <t>ТК-307 - ТК-308</t>
  </si>
  <si>
    <t>подземка, гильза</t>
  </si>
  <si>
    <t>ТК-308 - угол поворота</t>
  </si>
  <si>
    <t>угол поворота - пр.Электрический, 10</t>
  </si>
  <si>
    <t>ЦТП - ТК-301</t>
  </si>
  <si>
    <t>ТК-301 - 1'</t>
  </si>
  <si>
    <t>1' - ТК-302</t>
  </si>
  <si>
    <t>ТК-302 - ТК-303</t>
  </si>
  <si>
    <t>ТК-303 - ТК-304</t>
  </si>
  <si>
    <t>ТК-304 - ТК-305</t>
  </si>
  <si>
    <t>ТК-305 - подъём 0,8 м</t>
  </si>
  <si>
    <t>подъём 0,8 м - ТК-306</t>
  </si>
  <si>
    <t>ТК-305  - ДОС-2</t>
  </si>
  <si>
    <t>ТК-305 - Электрический, 3</t>
  </si>
  <si>
    <t>ТК-304 - ДОС-1</t>
  </si>
  <si>
    <t>ТК-302 - ДОС-3</t>
  </si>
  <si>
    <t>ТК-302 - Электрический, 1</t>
  </si>
  <si>
    <t xml:space="preserve">ЦТП 3 </t>
  </si>
  <si>
    <t>кот.Южная, ЦТП-27</t>
  </si>
  <si>
    <t>ЦТП-27 ТК-2701</t>
  </si>
  <si>
    <t>ТК-2701 - ТК-2714</t>
  </si>
  <si>
    <t>ТК-2714 - ТК-2715</t>
  </si>
  <si>
    <t>ТК-2715 - ТК-2716</t>
  </si>
  <si>
    <t>ТК-2716 - ул.Терновского, 160</t>
  </si>
  <si>
    <t>техподполье ж/д Терновского, 160</t>
  </si>
  <si>
    <t>ТК-2715 - ул.Терновского, 166</t>
  </si>
  <si>
    <t>000001144</t>
  </si>
  <si>
    <t>ул.Терновского, 166</t>
  </si>
  <si>
    <t>000000190</t>
  </si>
  <si>
    <t>ТК-2718 - ТК-2719</t>
  </si>
  <si>
    <t>ТК-2719 - ул.Терновского, 164</t>
  </si>
  <si>
    <t>ТК-2715 - тир</t>
  </si>
  <si>
    <t>ТК-2701 - ТК-2702</t>
  </si>
  <si>
    <t>ТК-2702 - ТК-2703</t>
  </si>
  <si>
    <t>ТК-2703 - ТК-2704</t>
  </si>
  <si>
    <t>ТК-2704 - ТК-2708</t>
  </si>
  <si>
    <t>ТК-2704/1 - т.1</t>
  </si>
  <si>
    <t>договор ответственного хранения от 20.09.16</t>
  </si>
  <si>
    <t>т.2 - детский сад</t>
  </si>
  <si>
    <t>ТК-2708 - т.1</t>
  </si>
  <si>
    <t>т.1 - ТК-2710</t>
  </si>
  <si>
    <t xml:space="preserve">ТК-2710 - ТК-2711 </t>
  </si>
  <si>
    <t>ТК-2711 -  ул.Терновского, 190</t>
  </si>
  <si>
    <t>ТК-2711 - ул.Терновского, 190</t>
  </si>
  <si>
    <t>т.1 - ТК-2709</t>
  </si>
  <si>
    <t>ТК-2709 - ул.Терновского, 186</t>
  </si>
  <si>
    <t>ТК-2708 - Д/с № 147</t>
  </si>
  <si>
    <t>ТК-2704 - ул.Терновского, 174</t>
  </si>
  <si>
    <t>ул.Терновского, 174 - ТК-2705</t>
  </si>
  <si>
    <t xml:space="preserve">ТК-2705 - ТК-2706 </t>
  </si>
  <si>
    <t xml:space="preserve">ТК-2706 - ТК-2707 </t>
  </si>
  <si>
    <t>ТК-2707 - ул.Терновского, 182</t>
  </si>
  <si>
    <t>ТК-2706 - Спортклуб</t>
  </si>
  <si>
    <t>ТК-2705 - ул.Терновского, 180</t>
  </si>
  <si>
    <t>ТК-2705 - ул.Терновского, 174</t>
  </si>
  <si>
    <t>ТК-2703 - ТК-2712</t>
  </si>
  <si>
    <t>ТК-2712 - ТК-2713</t>
  </si>
  <si>
    <t>ТК-2713 - Школа № 69</t>
  </si>
  <si>
    <t>ТК-2713  - Беркут</t>
  </si>
  <si>
    <t>ТК-2702 - ул.Терновского, 170</t>
  </si>
  <si>
    <t>ЦТП-27 - ул.Терновского, 170</t>
  </si>
  <si>
    <t>постановление№839 от 31.05.16</t>
  </si>
  <si>
    <t>кот.Южная, ЦТП-45</t>
  </si>
  <si>
    <t>ЦТП-45 - ТК-37</t>
  </si>
  <si>
    <t>ТК-37 - ул.Терешковой, 8</t>
  </si>
  <si>
    <t>ТК-36 - ул.Терешковой, 8</t>
  </si>
  <si>
    <t>Почта</t>
  </si>
  <si>
    <t>ТК-37 - ТК-36</t>
  </si>
  <si>
    <t>ТК-36 - ТК-35</t>
  </si>
  <si>
    <t>ТК-35 - ТК-4501</t>
  </si>
  <si>
    <t>ТК-4501 - ул.Терешковой, 8</t>
  </si>
  <si>
    <t>ТК-4501 - ул.Терешковой, 6</t>
  </si>
  <si>
    <t>ООО "Караван"</t>
  </si>
  <si>
    <t>ТК-35 - ТК-4512</t>
  </si>
  <si>
    <t>ТК-4512 - Школа № 59</t>
  </si>
  <si>
    <t>ТК-4512 - ул.Терешковой, 10</t>
  </si>
  <si>
    <t>ЦТП-45 - Прокуратура</t>
  </si>
  <si>
    <t>Прокурат. ТК-4502</t>
  </si>
  <si>
    <t>ТК-4502 - ТК-4503</t>
  </si>
  <si>
    <t>ТК-4503 - ТК-4504</t>
  </si>
  <si>
    <t>ТК-4504 - ТК-4505</t>
  </si>
  <si>
    <t>ТК-4505 - ТК-4506</t>
  </si>
  <si>
    <t>ТК-4506 - ТК-4507</t>
  </si>
  <si>
    <t>ТК-4506 - ул.Терешковой, 5</t>
  </si>
  <si>
    <t>ТК-4505 - ул.Терешковой, 5а</t>
  </si>
  <si>
    <t>ТК-4504 - ул.Терешковой, 3</t>
  </si>
  <si>
    <t>ТК-4503 - ул.Терешковой, 1</t>
  </si>
  <si>
    <t xml:space="preserve">частный сектор </t>
  </si>
  <si>
    <t>Врезка на ул.Терешковой, 28</t>
  </si>
  <si>
    <t>Врезка на ул.Терешковой, 26</t>
  </si>
  <si>
    <t>Врезка на ул.Вадинская, 31</t>
  </si>
  <si>
    <t>Врезка на ул.Вадинская, 29</t>
  </si>
  <si>
    <t>Врезка на ул.Терешковой, 27</t>
  </si>
  <si>
    <t>Врезка на ул.Терешковой, 25</t>
  </si>
  <si>
    <t>Врезка на ул.Терешковой, 22</t>
  </si>
  <si>
    <t>Врезка на ул.Терешковой, 20</t>
  </si>
  <si>
    <t>Врезка на ул.Вадинская, 23</t>
  </si>
  <si>
    <t>Врезка на ул.Терешковой, 16</t>
  </si>
  <si>
    <t>Врезка на ул.Терешковой, 14</t>
  </si>
  <si>
    <t>Врезка на ул.Вадинская, 13</t>
  </si>
  <si>
    <t>Врезка на ул.Терешковой, 12</t>
  </si>
  <si>
    <t>кот.Южная, ЦТП-50</t>
  </si>
  <si>
    <t>ЦТП-50 - ТК-5001</t>
  </si>
  <si>
    <t>ТК-5001 - ТК-5005</t>
  </si>
  <si>
    <t>ТК-5006 - ТК-5002</t>
  </si>
  <si>
    <t>ТК-5002 - ТК-5003</t>
  </si>
  <si>
    <t>ТК-5003 - ТК-5004</t>
  </si>
  <si>
    <t>ТК-5004 - Вадинская,11а</t>
  </si>
  <si>
    <t>ТК-5004 - Вадинская, 9</t>
  </si>
  <si>
    <t>ТК-5003 - Вадинская,6а</t>
  </si>
  <si>
    <t>ТК-5002 - Вадинская,10</t>
  </si>
  <si>
    <t>ТК-5006 - ул.Вадинская, 11</t>
  </si>
  <si>
    <t>ТК-5005 - Д/сад № 151</t>
  </si>
  <si>
    <t>ТК-5001 - ул.Терешковой, 10а</t>
  </si>
  <si>
    <t>ТК-5001 - ул.Терешковой, 10б</t>
  </si>
  <si>
    <t xml:space="preserve">ТК-5005 - ТК-35                 </t>
  </si>
  <si>
    <t>ТК-4501- ул.Терешковой, 8</t>
  </si>
  <si>
    <t xml:space="preserve">ТК-4512 - МОУ СОШ № 59 </t>
  </si>
  <si>
    <t xml:space="preserve">ТК-4512 - ул.Терешковой, 10   </t>
  </si>
  <si>
    <t>кот.Южная, ЦТП НИИЭКИПМАШ</t>
  </si>
  <si>
    <t>ЦТП- т.3</t>
  </si>
  <si>
    <t>т.3 - т.3'</t>
  </si>
  <si>
    <t>т.3 - т.3'                                        ГВС</t>
  </si>
  <si>
    <t>т.3' - т.3''</t>
  </si>
  <si>
    <t>т.3'' - Экспериментальная,3</t>
  </si>
  <si>
    <t xml:space="preserve"> т.3'' - ТК403</t>
  </si>
  <si>
    <t>т.3'' - ТК403                                  ГВС</t>
  </si>
  <si>
    <t>ТК-403 - ТК-404</t>
  </si>
  <si>
    <t>ТК-404 - ТК-405</t>
  </si>
  <si>
    <t>ТК-405 - ТК-406</t>
  </si>
  <si>
    <t>ТК-406 - ТК-406'</t>
  </si>
  <si>
    <t>ТК-406' - ТК-408</t>
  </si>
  <si>
    <t>ТК-406 - ул.Экспериментальная, 7</t>
  </si>
  <si>
    <t>ТК-405 - ул.Экспериментальная, 6</t>
  </si>
  <si>
    <t>ТК-405 - ул.Экспериментальная, 5</t>
  </si>
  <si>
    <t>ТК-404 - ТК-412</t>
  </si>
  <si>
    <t>ТК-412 - Школа № 20</t>
  </si>
  <si>
    <t xml:space="preserve">т.2 - Школа № 20       </t>
  </si>
  <si>
    <t>ТК-403 - ТК-414</t>
  </si>
  <si>
    <t>ТК-414 - т.6'</t>
  </si>
  <si>
    <t>т.6' - ул.Пушанина,3</t>
  </si>
  <si>
    <t>т.6' - ТК 415'</t>
  </si>
  <si>
    <t>ТК-415' - ТК-416</t>
  </si>
  <si>
    <t>ТК-416 - ТК-417</t>
  </si>
  <si>
    <t>ТК-417 - ТК-418</t>
  </si>
  <si>
    <t xml:space="preserve">ТК-418 - Детский сад № 17     </t>
  </si>
  <si>
    <t xml:space="preserve">ТК-418 - ул.Пушанина, 12 </t>
  </si>
  <si>
    <t xml:space="preserve">ТК-416 - ул.Пушанина, 6     </t>
  </si>
  <si>
    <t xml:space="preserve">ТК-416 - ул.Пушанина, 8   </t>
  </si>
  <si>
    <t>ул.Пушанина, 8</t>
  </si>
  <si>
    <t>ул.Пушанина, 8 (транзит)</t>
  </si>
  <si>
    <t>ул.Пушанина, 8 - ТК-112</t>
  </si>
  <si>
    <t>т.3' - т.4</t>
  </si>
  <si>
    <t>т.5 - ул.Экспериментальная, 2а</t>
  </si>
  <si>
    <t>ул.Экспериментальная, 2а</t>
  </si>
  <si>
    <t>ТК-407 - т.1</t>
  </si>
  <si>
    <t>т.1 - ТК-407'</t>
  </si>
  <si>
    <t xml:space="preserve">ТК-407' - ул.Экспериментальная, 1   </t>
  </si>
  <si>
    <t xml:space="preserve">ТК-407' - ул.Экспериментальная, 2   </t>
  </si>
  <si>
    <t xml:space="preserve">т.1 - ул.Экспериментальная, 4   </t>
  </si>
  <si>
    <t>ТК-404 - т.2</t>
  </si>
  <si>
    <t>т.2 - ТК-413</t>
  </si>
  <si>
    <t>ТК-413 - ТК-413'</t>
  </si>
  <si>
    <t>ТК-413' - ул.Экспериментальная, 7а</t>
  </si>
  <si>
    <t>ЦТП - ТК-419</t>
  </si>
  <si>
    <t>кот.Заря</t>
  </si>
  <si>
    <t>ПТС000689</t>
  </si>
  <si>
    <t>ТК-1 - 1</t>
  </si>
  <si>
    <t>ПТС000690</t>
  </si>
  <si>
    <t>1 - ТК-2</t>
  </si>
  <si>
    <t>ПТС000691</t>
  </si>
  <si>
    <t>ПТС000692</t>
  </si>
  <si>
    <t>ПТС000693</t>
  </si>
  <si>
    <t>ТК-4 -ТК-5</t>
  </si>
  <si>
    <t>ПТС000695</t>
  </si>
  <si>
    <t>ТК-5 - т.5</t>
  </si>
  <si>
    <t>ПТС000694</t>
  </si>
  <si>
    <t>т.5 - т.6</t>
  </si>
  <si>
    <t>ПТС000697</t>
  </si>
  <si>
    <t>ПТС000698</t>
  </si>
  <si>
    <t>ПТС000699</t>
  </si>
  <si>
    <t>ПТС000700</t>
  </si>
  <si>
    <t>т.9 - т.9'</t>
  </si>
  <si>
    <t>ПТС000701</t>
  </si>
  <si>
    <t>т.9' -ж/д 22</t>
  </si>
  <si>
    <t>ПТС279475</t>
  </si>
  <si>
    <t>т.9 - ж/д 20</t>
  </si>
  <si>
    <t>ПТС000703</t>
  </si>
  <si>
    <t>т.8 - ж/д 18</t>
  </si>
  <si>
    <t>ПТС000704</t>
  </si>
  <si>
    <t>т.6 - медпункт</t>
  </si>
  <si>
    <t>ПТС000705</t>
  </si>
  <si>
    <t>т.5 - ж/д 12</t>
  </si>
  <si>
    <t>ПТС000706</t>
  </si>
  <si>
    <t>т.4 - ж/д 10</t>
  </si>
  <si>
    <t>ПТС000707</t>
  </si>
  <si>
    <t>т.3 - ТК-6</t>
  </si>
  <si>
    <t>ПТС000708</t>
  </si>
  <si>
    <t>ТК-6 - т.10</t>
  </si>
  <si>
    <t>ПТС279519</t>
  </si>
  <si>
    <t>т.10  - т.11</t>
  </si>
  <si>
    <t>ПТС000710</t>
  </si>
  <si>
    <t>т.11 - ж/д 19</t>
  </si>
  <si>
    <t>ПТС000711</t>
  </si>
  <si>
    <t>т.11 - ж/д 17</t>
  </si>
  <si>
    <t>ПТС279470</t>
  </si>
  <si>
    <t>т.10 - ж/д 15</t>
  </si>
  <si>
    <t>ПТС279469</t>
  </si>
  <si>
    <t>ТК-6 - школа № 38</t>
  </si>
  <si>
    <t>ТК-4 - т.12</t>
  </si>
  <si>
    <t>ПТС000714</t>
  </si>
  <si>
    <t>т.12 - ТК-7</t>
  </si>
  <si>
    <t>ПТС000715</t>
  </si>
  <si>
    <t>ПТС000716</t>
  </si>
  <si>
    <t>ТК-8 - т.14</t>
  </si>
  <si>
    <t>ПТС279476</t>
  </si>
  <si>
    <t>т.14 - ж/д 11</t>
  </si>
  <si>
    <t>ПТС000718</t>
  </si>
  <si>
    <t>т.14 - ж/д 9</t>
  </si>
  <si>
    <t>ПТС279472</t>
  </si>
  <si>
    <t>ТК-8 - ж/д 7</t>
  </si>
  <si>
    <t>ПТС000720</t>
  </si>
  <si>
    <t>ж/д 7</t>
  </si>
  <si>
    <t>ПТС000721</t>
  </si>
  <si>
    <t>ж/д 7 - ж/д 3</t>
  </si>
  <si>
    <t>т.15 - ж/д 5</t>
  </si>
  <si>
    <t>ПТС279473</t>
  </si>
  <si>
    <t>т.13 - ж/д 6</t>
  </si>
  <si>
    <t>ПТС000725</t>
  </si>
  <si>
    <t>т.13 - т.16</t>
  </si>
  <si>
    <t>ПТС279471</t>
  </si>
  <si>
    <t>т.16 - ж/д 2</t>
  </si>
  <si>
    <t>ПТС000727</t>
  </si>
  <si>
    <t>т.16 - ж/д 4</t>
  </si>
  <si>
    <t>ПТС279474</t>
  </si>
  <si>
    <t>т.12 - МУП  "Заря"</t>
  </si>
  <si>
    <t>ПТС000729</t>
  </si>
  <si>
    <t>ТК-2  - ТК-9/1</t>
  </si>
  <si>
    <t>ПТС000731</t>
  </si>
  <si>
    <t>ТК-9/1 - ТК-9</t>
  </si>
  <si>
    <t>ТК-9 - ж/д 12</t>
  </si>
  <si>
    <t>ПТС000732</t>
  </si>
  <si>
    <t>ж/д 12 - ж/д 10</t>
  </si>
  <si>
    <t>ПТС000733</t>
  </si>
  <si>
    <t>ТК-9 - ж/д 9</t>
  </si>
  <si>
    <t>ПТС279477</t>
  </si>
  <si>
    <t>ТК-9/1 - ж/д 11</t>
  </si>
  <si>
    <t>т.1 - ТК-15</t>
  </si>
  <si>
    <t>ПТС000735</t>
  </si>
  <si>
    <t>ТК-15 - ж/д 15</t>
  </si>
  <si>
    <t>ТК-1 - баня</t>
  </si>
  <si>
    <t>ПТС000736</t>
  </si>
  <si>
    <t>баня - угол поворота</t>
  </si>
  <si>
    <t>угол воворота - ТК-13</t>
  </si>
  <si>
    <t>ТК-13 - ТК-10</t>
  </si>
  <si>
    <t>ПТС000737</t>
  </si>
  <si>
    <t>ПТС000738</t>
  </si>
  <si>
    <t>ТК-11 - ж/д 18</t>
  </si>
  <si>
    <t>ПТС000739</t>
  </si>
  <si>
    <t>ТК-11 - ж/д 16</t>
  </si>
  <si>
    <t>ПТС000740</t>
  </si>
  <si>
    <t>ТК-10 - ж/д 16а</t>
  </si>
  <si>
    <t>ПТС000741</t>
  </si>
  <si>
    <t>ТК-13 - т.18</t>
  </si>
  <si>
    <t>ПТС000742</t>
  </si>
  <si>
    <t>т.18 - т.18'</t>
  </si>
  <si>
    <t>ПТС000743</t>
  </si>
  <si>
    <t>ТК-14 - ж/д 21</t>
  </si>
  <si>
    <t>ПТС01 587</t>
  </si>
  <si>
    <t>2010</t>
  </si>
  <si>
    <t>ТК-14 - ж/д 19</t>
  </si>
  <si>
    <t>ПТС000744</t>
  </si>
  <si>
    <t>т.18 - ж/д 17</t>
  </si>
  <si>
    <t>ПТС000745</t>
  </si>
  <si>
    <t>т.2 - ж/д 17</t>
  </si>
  <si>
    <t>т.2 - ж/д 19</t>
  </si>
  <si>
    <t>т.1' - детская поликлиника</t>
  </si>
  <si>
    <t>котельная - гараж</t>
  </si>
  <si>
    <t>ПТС000746</t>
  </si>
  <si>
    <t>кот. Школа глухонемых</t>
  </si>
  <si>
    <t>ПТС01 438</t>
  </si>
  <si>
    <t>ПТС279514</t>
  </si>
  <si>
    <t>ПТС01 440</t>
  </si>
  <si>
    <t>ПТС01 441</t>
  </si>
  <si>
    <t>ТК-2 - Школа глухонемых</t>
  </si>
  <si>
    <t>ПТС01 442</t>
  </si>
  <si>
    <t>ПТС01 443</t>
  </si>
  <si>
    <t>ПТС01 444</t>
  </si>
  <si>
    <t>ПТС279513</t>
  </si>
  <si>
    <t>т.1 - т.1'</t>
  </si>
  <si>
    <t>ПТС01 446</t>
  </si>
  <si>
    <t>ПТС279520</t>
  </si>
  <si>
    <t>т.1' - т.2</t>
  </si>
  <si>
    <t>ПТС01 447</t>
  </si>
  <si>
    <t>т.2 - Прачечная</t>
  </si>
  <si>
    <t>ПТС01 448</t>
  </si>
  <si>
    <t>ПТС279515</t>
  </si>
  <si>
    <t>Прачечная</t>
  </si>
  <si>
    <t>Гараж (Гр.Бруклин)</t>
  </si>
  <si>
    <t>ПТС01 450</t>
  </si>
  <si>
    <t>ТК-2 - Овощехранилищ</t>
  </si>
  <si>
    <t>ПТС279517</t>
  </si>
  <si>
    <t>ТК-2 - Гараж</t>
  </si>
  <si>
    <t>ПТС279518</t>
  </si>
  <si>
    <t>т.1 - Баня</t>
  </si>
  <si>
    <t>ПТС01 453</t>
  </si>
  <si>
    <t>т.2 - Центр реабелитац.</t>
  </si>
  <si>
    <t>ПТС01 455</t>
  </si>
  <si>
    <t>ПТС279516</t>
  </si>
  <si>
    <t>кот. Урицкого, 16</t>
  </si>
  <si>
    <t>ТК-1 -т.1'</t>
  </si>
  <si>
    <t>ТК-1 - т.1</t>
  </si>
  <si>
    <t>т.1 - ТК-2</t>
  </si>
  <si>
    <t>ТК-2 - ж/д Урицкого, 18</t>
  </si>
  <si>
    <t>т.1 - ж/д Урицкого, 44А</t>
  </si>
  <si>
    <t xml:space="preserve">Котельная - т.1 </t>
  </si>
  <si>
    <t>ТК-1 - ж/д Урицкого, 16</t>
  </si>
  <si>
    <t>Котельная - ж/д Урицкого, 14</t>
  </si>
  <si>
    <t>Котельная - ж/д Либерсона,33</t>
  </si>
  <si>
    <t>постановление №839/1 от 31.05.16</t>
  </si>
  <si>
    <t>кот. Ортопедическое предприятие</t>
  </si>
  <si>
    <t>ПТС01 066</t>
  </si>
  <si>
    <t>ПТС279522</t>
  </si>
  <si>
    <t>ТК-1 - т.1'</t>
  </si>
  <si>
    <t>ПТС279535</t>
  </si>
  <si>
    <t>ПТС279528</t>
  </si>
  <si>
    <t>ПТС01 070</t>
  </si>
  <si>
    <t>ПТС279524</t>
  </si>
  <si>
    <t>ПТС01 072</t>
  </si>
  <si>
    <t>ПТС01 073</t>
  </si>
  <si>
    <t>ПТС01 074</t>
  </si>
  <si>
    <t>ПТС01 075</t>
  </si>
  <si>
    <t>т.5 - т.5'</t>
  </si>
  <si>
    <t>ПТС01 076</t>
  </si>
  <si>
    <t xml:space="preserve">т.6 - т.6' </t>
  </si>
  <si>
    <t>т.6' - т.7</t>
  </si>
  <si>
    <t>ПТС01 077</t>
  </si>
  <si>
    <t>ПТС01 078</t>
  </si>
  <si>
    <t>ПТС279532</t>
  </si>
  <si>
    <t>ПТС279521</t>
  </si>
  <si>
    <t>т.8 - ул.Пушкина, 165</t>
  </si>
  <si>
    <t>ПТС279534</t>
  </si>
  <si>
    <t>ПТС279527</t>
  </si>
  <si>
    <t>т.8 - переход</t>
  </si>
  <si>
    <t>ПТС01 081</t>
  </si>
  <si>
    <t>ПТС279526</t>
  </si>
  <si>
    <t>переход - ТК-2</t>
  </si>
  <si>
    <t>ПТС01 083</t>
  </si>
  <si>
    <t>ПТС279523</t>
  </si>
  <si>
    <t>ТК-2 - ул.Пушкина, 163а</t>
  </si>
  <si>
    <t>ПТС01 087</t>
  </si>
  <si>
    <t>ПТС279529</t>
  </si>
  <si>
    <t>т.7 - ул.Пушкина, 165</t>
  </si>
  <si>
    <t>ПТС279531</t>
  </si>
  <si>
    <t>ПТС279525</t>
  </si>
  <si>
    <t>т.5 - гаражи</t>
  </si>
  <si>
    <t>ПТС279536</t>
  </si>
  <si>
    <t>т.4 - ул.Некрасова, 34</t>
  </si>
  <si>
    <t>кот. "Гостиница "Пенза"</t>
  </si>
  <si>
    <t>ТК-2 - ж/д Кирова, 59б</t>
  </si>
  <si>
    <t>ТК-1 - школа № 49</t>
  </si>
  <si>
    <t>Котельная - ТК-4</t>
  </si>
  <si>
    <t>ТК-5 - ул.Славы, 4</t>
  </si>
  <si>
    <t>ТК-7 - ул.Славы, 2а</t>
  </si>
  <si>
    <t>ул.Славы, 4 - ул.Славы, 6</t>
  </si>
  <si>
    <t>кот. Библиотека им.Лермонтова</t>
  </si>
  <si>
    <t>кот. Больничный комплекс</t>
  </si>
  <si>
    <t>ТК-1 - Пищеблок</t>
  </si>
  <si>
    <t>т.1 - Главный корпус</t>
  </si>
  <si>
    <t>т.1 - Акушерский корпус</t>
  </si>
  <si>
    <t>Котельная - т.2</t>
  </si>
  <si>
    <t>т.2 - Корпус раннего детства</t>
  </si>
  <si>
    <t>т.2 - Инфекционный корпус</t>
  </si>
  <si>
    <t>пар</t>
  </si>
  <si>
    <t>Школа № 40</t>
  </si>
  <si>
    <t>Котельная - шк.№40</t>
  </si>
  <si>
    <t>кот. Каляева, 7</t>
  </si>
  <si>
    <t>Котельная - ул.Каляева, 7</t>
  </si>
  <si>
    <t>гараж - ул.Урицкого, 125</t>
  </si>
  <si>
    <t>кот. Злобина</t>
  </si>
  <si>
    <t>котельная - ж/д ул.Злобина, 51б</t>
  </si>
  <si>
    <t>ж/д ул.Злобина, 51б</t>
  </si>
  <si>
    <t>кот. Ягодная</t>
  </si>
  <si>
    <t>Котельная - Центр культуры и досуга</t>
  </si>
  <si>
    <t>кот. Школа № 8</t>
  </si>
  <si>
    <t>ПТС01 394</t>
  </si>
  <si>
    <t>ПТС01 395</t>
  </si>
  <si>
    <t>ПТС01 396</t>
  </si>
  <si>
    <t>ПТС01 397</t>
  </si>
  <si>
    <t>ПТС01 398</t>
  </si>
  <si>
    <t>ПТС01 399</t>
  </si>
  <si>
    <t>ПТС01 400</t>
  </si>
  <si>
    <t>ТК-8 - ТК-10</t>
  </si>
  <si>
    <t>ПТС01 401</t>
  </si>
  <si>
    <t>ПТС01 402</t>
  </si>
  <si>
    <t>ПТС01 403</t>
  </si>
  <si>
    <t>ТК-12 - ТК-14</t>
  </si>
  <si>
    <t>ПТС01 404</t>
  </si>
  <si>
    <t>ТК- 15 - ТК- 16</t>
  </si>
  <si>
    <t>ПТС01 405</t>
  </si>
  <si>
    <t>ТК- 16 - ТК- 17</t>
  </si>
  <si>
    <t>ПТС01 409</t>
  </si>
  <si>
    <t>ТК-16 - ТК-18</t>
  </si>
  <si>
    <t>ПТС01 406</t>
  </si>
  <si>
    <t>ТК-18 - Заречная, 1</t>
  </si>
  <si>
    <t>ПТС01 408</t>
  </si>
  <si>
    <t>ТК-18 - Инсарская, 1А</t>
  </si>
  <si>
    <t>ПТС01 407</t>
  </si>
  <si>
    <t>ТК-15  -  ул.Сердобская, 2б</t>
  </si>
  <si>
    <t>ТК-14 - ТК-13</t>
  </si>
  <si>
    <t>ПТС01 416</t>
  </si>
  <si>
    <t>ТК-13 - ул.Сердобская, 2</t>
  </si>
  <si>
    <t>ТК-14 - ГРП</t>
  </si>
  <si>
    <t>ТК-11 - ул.Злобина, 51б</t>
  </si>
  <si>
    <t>ТК-10 - ТК-10'</t>
  </si>
  <si>
    <t>ПТС01 414</t>
  </si>
  <si>
    <t>ТК-10' - ул.Злобина, 51а</t>
  </si>
  <si>
    <t>ТК-10' - ул.Злобина, 51</t>
  </si>
  <si>
    <t>ТК-4 - ул.Касаткина,12</t>
  </si>
  <si>
    <t>ПТС279478</t>
  </si>
  <si>
    <t>ТК-3 - ул.Касаткина, 8</t>
  </si>
  <si>
    <t>ПТС01 412</t>
  </si>
  <si>
    <t>ТК-2 - Спортзал</t>
  </si>
  <si>
    <t>ПТС01 411</t>
  </si>
  <si>
    <t>кот. Измайлова, 41</t>
  </si>
  <si>
    <t>т.1 - Изм.41</t>
  </si>
  <si>
    <t>т.2 - Изм.39</t>
  </si>
  <si>
    <t>т.3 - Изм.21</t>
  </si>
  <si>
    <t>т.5 - Изм.23</t>
  </si>
  <si>
    <t>т.6 - Изм.25</t>
  </si>
  <si>
    <t>т.6 - Изм.27</t>
  </si>
  <si>
    <t>кот. Ломоносова, 4</t>
  </si>
  <si>
    <t>Котельная - Общежитие</t>
  </si>
  <si>
    <t>ПТС01993</t>
  </si>
  <si>
    <t>Котельная - Школа № 41</t>
  </si>
  <si>
    <t>кот. Привокзальная</t>
  </si>
  <si>
    <t>Котельной - т.1</t>
  </si>
  <si>
    <t>т.1 - ул.Привокзальная, 6а</t>
  </si>
  <si>
    <t>т.1 - ул.Привокзальная, 2</t>
  </si>
  <si>
    <t>т.2 - ул.Привокзальная, 4</t>
  </si>
  <si>
    <t>кот. Павлушкина, 19</t>
  </si>
  <si>
    <t>Котельная - ул.Павлушкина, 19</t>
  </si>
  <si>
    <t>ПТС01 885</t>
  </si>
  <si>
    <t>Котельная - ул.Павлушкина, 21</t>
  </si>
  <si>
    <t>письмо УМИ от 26.05.15</t>
  </si>
  <si>
    <t>ПТС01 886</t>
  </si>
  <si>
    <t>т.1 - ул.Павлушкина, 27</t>
  </si>
  <si>
    <t>т.1 - ТК - 1</t>
  </si>
  <si>
    <t>ПТС01 889</t>
  </si>
  <si>
    <t>ТК-2 - ул.Павлушкина, 23</t>
  </si>
  <si>
    <t>ПТС01 891</t>
  </si>
  <si>
    <t>ТК-1 - ул.Павлушкина, 25</t>
  </si>
  <si>
    <t>ПТС01 890</t>
  </si>
  <si>
    <t>ТК-1 - ул.Тухачевского, 94</t>
  </si>
  <si>
    <t>ПТС01 888</t>
  </si>
  <si>
    <t>т.1 - Детский сад</t>
  </si>
  <si>
    <t>ПТС01 887</t>
  </si>
  <si>
    <t>кот. Кордон Студенный</t>
  </si>
  <si>
    <t>т.4 - ул.Кордон Студеный, 1б</t>
  </si>
  <si>
    <t>т.4 - ул.Кордон Студеный, 1а</t>
  </si>
  <si>
    <t>кот. Военный городок № 2</t>
  </si>
  <si>
    <t>Котельная  -  ТК-1</t>
  </si>
  <si>
    <t>ПТС279480</t>
  </si>
  <si>
    <t>ПТС000168</t>
  </si>
  <si>
    <t>ПТС000169</t>
  </si>
  <si>
    <t>ТК-3 - т.2</t>
  </si>
  <si>
    <t>ПТС000170</t>
  </si>
  <si>
    <t>ПТС000171</t>
  </si>
  <si>
    <t>по земле, в коробе</t>
  </si>
  <si>
    <t>т.3 -  ж/д 292</t>
  </si>
  <si>
    <t>ПТС000172</t>
  </si>
  <si>
    <t>т.3 -  ж/д 293</t>
  </si>
  <si>
    <t>ПТС000173</t>
  </si>
  <si>
    <t>ТК-4 -  ж/д 291</t>
  </si>
  <si>
    <t>ПТС000174</t>
  </si>
  <si>
    <t>ТК-3 -  ж/д 280</t>
  </si>
  <si>
    <t>ПТС000175</t>
  </si>
  <si>
    <t>ТК-3 -  ж/д 300</t>
  </si>
  <si>
    <t>ПТС000176</t>
  </si>
  <si>
    <t>ТК-2 -  ж/д 294</t>
  </si>
  <si>
    <t>ПТС000177</t>
  </si>
  <si>
    <t>ж/д 294 (№ 5)</t>
  </si>
  <si>
    <t>ж/д 294 - ж/д 296</t>
  </si>
  <si>
    <t>ПТС000178</t>
  </si>
  <si>
    <t>ТК-1 -  т.1</t>
  </si>
  <si>
    <t>ПТС000180</t>
  </si>
  <si>
    <t>т.1 -  ж/д 304</t>
  </si>
  <si>
    <t>ПТС000181</t>
  </si>
  <si>
    <t>кот. Пархоменко</t>
  </si>
  <si>
    <t>т.2 - т.7</t>
  </si>
  <si>
    <t>т.7 - ТК-2</t>
  </si>
  <si>
    <t>ТК-2 - т.8</t>
  </si>
  <si>
    <t>т.8- ТК-4</t>
  </si>
  <si>
    <t>ТК-4 - т.9</t>
  </si>
  <si>
    <t>т.9 - ТК-6</t>
  </si>
  <si>
    <t>ТК-6 - ж/д ул.Пархоменко, 31А</t>
  </si>
  <si>
    <t>ТК-6 - ж/д ул.Пархоменко, 31</t>
  </si>
  <si>
    <t>т.9 - ж/д ул.Пархоменко, 29А</t>
  </si>
  <si>
    <t>ТК-4 - ж/д ул.Пархоменко, 27А</t>
  </si>
  <si>
    <t>ТК-4 - НО</t>
  </si>
  <si>
    <t>НО - ж/д  ул.Пархоменко, 29</t>
  </si>
  <si>
    <t>НО - ж/д ул.Перекоп, 2А</t>
  </si>
  <si>
    <t>т.8 - ж/д ул.Пархоменко, 25А</t>
  </si>
  <si>
    <t>т.4 - ж/д ул.Пархоменко, 23А</t>
  </si>
  <si>
    <t>т.3 - ж/д ул.Пархоменко, 25</t>
  </si>
  <si>
    <t>т.7 - ж/д ул.Пархоменко, 27</t>
  </si>
  <si>
    <t>т.3 - т.5</t>
  </si>
  <si>
    <t>т.6 - ж/д ул.Планетная, 1Б</t>
  </si>
  <si>
    <t>т.6 - ж/д ул.Планетная, 1А</t>
  </si>
  <si>
    <t>т.5 - ж/д ул.Планетная, 1</t>
  </si>
  <si>
    <t>Котельная - Детский сад № 3</t>
  </si>
  <si>
    <t>кот.Монтажный  (без Утеса)</t>
  </si>
  <si>
    <t>Котельная - 1</t>
  </si>
  <si>
    <t>ПТС000887</t>
  </si>
  <si>
    <t>ПТС000888</t>
  </si>
  <si>
    <t>Б - В</t>
  </si>
  <si>
    <t>ПТС000891</t>
  </si>
  <si>
    <t>ПТС000892</t>
  </si>
  <si>
    <t>В - Г</t>
  </si>
  <si>
    <t>ПТС000893</t>
  </si>
  <si>
    <t>ПТС279499</t>
  </si>
  <si>
    <t>Г - Д</t>
  </si>
  <si>
    <t>ПТС000895</t>
  </si>
  <si>
    <t>ПТС000896</t>
  </si>
  <si>
    <t>Д - У</t>
  </si>
  <si>
    <t>ПТС000930</t>
  </si>
  <si>
    <t>ПТС000931</t>
  </si>
  <si>
    <t>У - Ф</t>
  </si>
  <si>
    <t>ПТС000932</t>
  </si>
  <si>
    <t>ПТС000933</t>
  </si>
  <si>
    <t>Ф - Х</t>
  </si>
  <si>
    <t>ПТС000934</t>
  </si>
  <si>
    <t>ПТС000935</t>
  </si>
  <si>
    <t>Х - Ц</t>
  </si>
  <si>
    <t>ПТС000936</t>
  </si>
  <si>
    <t>ПТС000937</t>
  </si>
  <si>
    <t>ул.Ушакова, 1 - ул.Ушакова, 2</t>
  </si>
  <si>
    <t>ПТС000938</t>
  </si>
  <si>
    <t>ПТС000939</t>
  </si>
  <si>
    <t>Ц - ул.Ушакова, 1</t>
  </si>
  <si>
    <t>ПТС279504</t>
  </si>
  <si>
    <t>ПТС279493</t>
  </si>
  <si>
    <t>т.20 Ушак.1</t>
  </si>
  <si>
    <t>ПТС279503</t>
  </si>
  <si>
    <t>ПТС279498</t>
  </si>
  <si>
    <t>т.19 Ушак.1</t>
  </si>
  <si>
    <t>ПТС279510</t>
  </si>
  <si>
    <t>ПТС279497</t>
  </si>
  <si>
    <t>У - ул.Черепановых, 1</t>
  </si>
  <si>
    <t>ПТС279509</t>
  </si>
  <si>
    <t>Д - Е</t>
  </si>
  <si>
    <t>ПТС000897</t>
  </si>
  <si>
    <t>ПТС000898</t>
  </si>
  <si>
    <t>Е - Ж</t>
  </si>
  <si>
    <t>Ж - З</t>
  </si>
  <si>
    <t>З - И</t>
  </si>
  <si>
    <t>ПТС000903</t>
  </si>
  <si>
    <t>И - К</t>
  </si>
  <si>
    <t>ПТС000904</t>
  </si>
  <si>
    <t>К - Л</t>
  </si>
  <si>
    <t>ПТС000906</t>
  </si>
  <si>
    <t>Л - М</t>
  </si>
  <si>
    <t>ПТС000907</t>
  </si>
  <si>
    <t>М - Н</t>
  </si>
  <si>
    <t>ПТС000908</t>
  </si>
  <si>
    <t>Н - ул.Сосновая, 20</t>
  </si>
  <si>
    <t>ПТС000909</t>
  </si>
  <si>
    <t>ПТС279506</t>
  </si>
  <si>
    <t>Н - ул.Сосновая, 18а</t>
  </si>
  <si>
    <t>ПТС279505</t>
  </si>
  <si>
    <t>М - ул.Сосновая, 18а</t>
  </si>
  <si>
    <t>Л - ул.Сосновая, 16</t>
  </si>
  <si>
    <t>ПТС279512</t>
  </si>
  <si>
    <t>К - ул.Сосновая, 16</t>
  </si>
  <si>
    <t>ПТС279511</t>
  </si>
  <si>
    <t>З -</t>
  </si>
  <si>
    <t>ПТС000899</t>
  </si>
  <si>
    <t>ПТС279495</t>
  </si>
  <si>
    <t>на ж/д ул.Сосновая, 22</t>
  </si>
  <si>
    <t>ПТС000901</t>
  </si>
  <si>
    <t>ПТС000915</t>
  </si>
  <si>
    <t>на ж/д ул.Черепановых, 14а</t>
  </si>
  <si>
    <t>ПТС279501</t>
  </si>
  <si>
    <t>Д - Д'</t>
  </si>
  <si>
    <t>ПТС000917</t>
  </si>
  <si>
    <t>ПТС279500</t>
  </si>
  <si>
    <t>Д' - П</t>
  </si>
  <si>
    <t>ПТС000919</t>
  </si>
  <si>
    <t>П - Р</t>
  </si>
  <si>
    <t>ПТС000920</t>
  </si>
  <si>
    <t>Р - С</t>
  </si>
  <si>
    <t>ПТС000921</t>
  </si>
  <si>
    <t>С' - Т</t>
  </si>
  <si>
    <t>ПТС000922</t>
  </si>
  <si>
    <t>Т - ул.Черепановых, 9</t>
  </si>
  <si>
    <t>ПТС000923</t>
  </si>
  <si>
    <t>Т - ул.Черепановых, 8</t>
  </si>
  <si>
    <t>ПТС000924</t>
  </si>
  <si>
    <t>Р - ул.Черепановых, 6</t>
  </si>
  <si>
    <t>ПТС000925</t>
  </si>
  <si>
    <t>Р - ул.Черепановых, 7</t>
  </si>
  <si>
    <t>ПТС279508</t>
  </si>
  <si>
    <t>П - ул.Черепановых, 5</t>
  </si>
  <si>
    <t>ПТС000927</t>
  </si>
  <si>
    <t>Д' - ул.Черепановых, 3</t>
  </si>
  <si>
    <t>ПТС279507</t>
  </si>
  <si>
    <t>ПТС279496</t>
  </si>
  <si>
    <t>ТК1-ТК2</t>
  </si>
  <si>
    <t>ПТС000947</t>
  </si>
  <si>
    <t>ПТС000948</t>
  </si>
  <si>
    <t>В - ТК-1</t>
  </si>
  <si>
    <t>опуск</t>
  </si>
  <si>
    <t>ТК-2 - ул.Ушакова, 16а</t>
  </si>
  <si>
    <t>ПТС000949</t>
  </si>
  <si>
    <t>ПТС000950</t>
  </si>
  <si>
    <t>ТК-2 - детский сад № 146</t>
  </si>
  <si>
    <t>ПТС000951</t>
  </si>
  <si>
    <t>ПТС000952</t>
  </si>
  <si>
    <t>Г' - школа № 66</t>
  </si>
  <si>
    <t>ПТС000956</t>
  </si>
  <si>
    <t>Б' - школа № 66</t>
  </si>
  <si>
    <t>ПТС000954</t>
  </si>
  <si>
    <t>кот.Сельхозакадемия</t>
  </si>
  <si>
    <t>ЦТП"Лодочная", ЦТП "Коннозаводская"</t>
  </si>
  <si>
    <t>Котельная-т.1</t>
  </si>
  <si>
    <t>кот. - ЦТП</t>
  </si>
  <si>
    <t xml:space="preserve"> ЦТП - т.1</t>
  </si>
  <si>
    <t>т.1  т.6</t>
  </si>
  <si>
    <t>т.6 т.7</t>
  </si>
  <si>
    <t>т.7 т.8</t>
  </si>
  <si>
    <t>т.8 ТК-1</t>
  </si>
  <si>
    <t>ТК-2 ТК-3</t>
  </si>
  <si>
    <t>ТК-3 ТК-4</t>
  </si>
  <si>
    <t>ТК-4 ТК-5</t>
  </si>
  <si>
    <t>ТК-5 ТК-6</t>
  </si>
  <si>
    <t>ТК-6 ТК-7</t>
  </si>
  <si>
    <t>ТК-7 ТК-8</t>
  </si>
  <si>
    <t>ТК-2 т.11</t>
  </si>
  <si>
    <t>концессионное согл. от 15,12,15</t>
  </si>
  <si>
    <t>т.11 т.12</t>
  </si>
  <si>
    <t>т.12 т.13</t>
  </si>
  <si>
    <t>т.13  т.13'</t>
  </si>
  <si>
    <t>т.12 ул.Ботаничес,13</t>
  </si>
  <si>
    <t>концессионное согл от 15.12.15</t>
  </si>
  <si>
    <t>т.13 ул.Ботаничес,15</t>
  </si>
  <si>
    <t>т.13' ул.Ботаничес,17</t>
  </si>
  <si>
    <t>т.13' ул.Ботаничес,38</t>
  </si>
  <si>
    <t>ТК-4 ТК-9</t>
  </si>
  <si>
    <t>ТК-9 ТК-10</t>
  </si>
  <si>
    <t>ТК 14 - ЦТП (верх.)</t>
  </si>
  <si>
    <t>постановление от 24.09.18 №1736</t>
  </si>
  <si>
    <t>ЦТП (верх.) - ТК 14'</t>
  </si>
  <si>
    <t>ТК 14' - ТК 14''</t>
  </si>
  <si>
    <t>ТК 14'' - Коннозавод.47</t>
  </si>
  <si>
    <t>ТК 14'' - т.А</t>
  </si>
  <si>
    <t>т.А-Коннозавод.51</t>
  </si>
  <si>
    <t>т.А - т.Б</t>
  </si>
  <si>
    <t>т.Б-Коннозавод.51</t>
  </si>
  <si>
    <t>т.Б-Коннозавод.53</t>
  </si>
  <si>
    <t>т.А-Коннозавод.53</t>
  </si>
  <si>
    <t>Конноз.53-Конноз.55</t>
  </si>
  <si>
    <t>ТК 14' - Коннозавод.49</t>
  </si>
  <si>
    <t>т.14 т.17</t>
  </si>
  <si>
    <t>т.17 ж/д 20 Лит Б</t>
  </si>
  <si>
    <t>ТК-10 Конструктор,2</t>
  </si>
  <si>
    <t>ПТС279392</t>
  </si>
  <si>
    <t>ТК-15 т.18</t>
  </si>
  <si>
    <t xml:space="preserve"> т.18 Конст.10</t>
  </si>
  <si>
    <t>т.18 Конструктор., 8</t>
  </si>
  <si>
    <t>ТК-13 Конструктор, 6</t>
  </si>
  <si>
    <t>ТК-12 Конструктор, 6</t>
  </si>
  <si>
    <t>ТК-9 ТК-11</t>
  </si>
  <si>
    <t>ТК-11 ТК-15</t>
  </si>
  <si>
    <t>ТК-11 ТК-12</t>
  </si>
  <si>
    <t>ТК-12 ТК-13</t>
  </si>
  <si>
    <t>ТК-1 - ФОК</t>
  </si>
  <si>
    <t>ФОК - т.20</t>
  </si>
  <si>
    <t>ТК-1 т.20'</t>
  </si>
  <si>
    <t>концессионное соглашение от 15.12.15</t>
  </si>
  <si>
    <t>т.20' т.21</t>
  </si>
  <si>
    <t>т.21 т.22</t>
  </si>
  <si>
    <t>т.22 пр. Лодочный,9</t>
  </si>
  <si>
    <t>т.21 ул. Лодочная,19</t>
  </si>
  <si>
    <t>т.22 т.23</t>
  </si>
  <si>
    <t>т.23 т.25</t>
  </si>
  <si>
    <t>т.25 т.27</t>
  </si>
  <si>
    <t>т.27 т.28</t>
  </si>
  <si>
    <t>т.28 т.29</t>
  </si>
  <si>
    <t>к.ж/д №7</t>
  </si>
  <si>
    <t>к.ж/д №6</t>
  </si>
  <si>
    <t>к.ж/д №8</t>
  </si>
  <si>
    <t>т.29 т.30</t>
  </si>
  <si>
    <t>к ж/д № 1</t>
  </si>
  <si>
    <t>т.31  т.32</t>
  </si>
  <si>
    <t>т.32  ж/д№2</t>
  </si>
  <si>
    <t>т.32  т.33</t>
  </si>
  <si>
    <t>к ж/д № 3</t>
  </si>
  <si>
    <t>к ж/д № 4</t>
  </si>
  <si>
    <t>к ж/д № 5</t>
  </si>
  <si>
    <t>т.33  т.27</t>
  </si>
  <si>
    <t>т.21 т.36</t>
  </si>
  <si>
    <t>т.21  т.38                                      ГВС</t>
  </si>
  <si>
    <t>т.38 т.40 ГВС</t>
  </si>
  <si>
    <t>т.40 т.42 ГВС</t>
  </si>
  <si>
    <t>т.42 ж/д 10 ГВС</t>
  </si>
  <si>
    <t>т.38 ж/д14</t>
  </si>
  <si>
    <t>т.36 ж/д16</t>
  </si>
  <si>
    <t>т.20-ТК-30</t>
  </si>
  <si>
    <t>ТК-30 ТК-30/1</t>
  </si>
  <si>
    <t>ТК-30/1 ТК-31</t>
  </si>
  <si>
    <t>ТК-31 ТК-32</t>
  </si>
  <si>
    <t>ТК-32 Конозавод, 25а</t>
  </si>
  <si>
    <t>ТК-32 Конозавод, 25</t>
  </si>
  <si>
    <t>тК-31 д/сад №23</t>
  </si>
  <si>
    <t xml:space="preserve"> Таблица 4.                                 Сведения о тепловых сетях АО " Пензтеплоснабжение"</t>
  </si>
  <si>
    <t xml:space="preserve"> Таблица 5.                                 Сведения о тепловых сетях АО " Пензтеплоснабжение"</t>
  </si>
  <si>
    <t xml:space="preserve">    Характеристика участков тепловых сетей АО "Пензтеплоснабжение"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</si>
</sst>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5" formatCode="0.000"/>
    <numFmt numFmtId="166" formatCode="_-* #,##0.00_р_._-;\-* #,##0.00_р_._-;_-* &quot;-&quot;??_р_._-;_-@_-"/>
    <numFmt numFmtId="167" formatCode="_-* #,##0.000_р_._-;\-* #,##0.000_р_._-;_-* &quot;-&quot;??_р_._-;_-@_-"/>
    <numFmt numFmtId="168" formatCode="000000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i/>
      <u/>
      <sz val="12"/>
      <name val="Arial Cyr"/>
      <charset val="204"/>
    </font>
    <font>
      <i/>
      <sz val="10"/>
      <name val="Arial Cyr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b/>
      <i/>
      <u/>
      <sz val="14"/>
      <name val="Arial Cyr"/>
      <charset val="204"/>
    </font>
    <font>
      <sz val="10"/>
      <color indexed="10"/>
      <name val="Arial Cyr"/>
      <charset val="204"/>
    </font>
    <font>
      <b/>
      <u/>
      <sz val="10"/>
      <name val="Arial Cyr"/>
      <charset val="204"/>
    </font>
    <font>
      <i/>
      <sz val="11"/>
      <name val="Arial Cyr"/>
      <charset val="204"/>
    </font>
    <font>
      <sz val="9"/>
      <name val="Arial"/>
      <family val="2"/>
      <charset val="204"/>
    </font>
    <font>
      <b/>
      <i/>
      <sz val="11"/>
      <name val="Arial Cyr"/>
      <charset val="204"/>
    </font>
    <font>
      <i/>
      <sz val="10"/>
      <color indexed="10"/>
      <name val="Arial Cyr"/>
      <charset val="204"/>
    </font>
    <font>
      <b/>
      <i/>
      <sz val="10"/>
      <name val="Arial Cyr"/>
      <charset val="204"/>
    </font>
    <font>
      <b/>
      <u/>
      <sz val="12"/>
      <name val="Arial Cyr"/>
      <charset val="204"/>
    </font>
    <font>
      <b/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355">
    <xf numFmtId="0" fontId="0" fillId="0" borderId="0" xfId="0"/>
    <xf numFmtId="0" fontId="1" fillId="0" borderId="0" xfId="1" applyFill="1"/>
    <xf numFmtId="0" fontId="1" fillId="0" borderId="0" xfId="1"/>
    <xf numFmtId="0" fontId="3" fillId="2" borderId="0" xfId="1" applyFont="1" applyFill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justify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horizontal="center"/>
    </xf>
    <xf numFmtId="0" fontId="8" fillId="2" borderId="0" xfId="1" applyFont="1" applyFill="1"/>
    <xf numFmtId="0" fontId="8" fillId="0" borderId="0" xfId="1" applyFont="1" applyFill="1"/>
    <xf numFmtId="0" fontId="8" fillId="0" borderId="0" xfId="1" applyFont="1"/>
    <xf numFmtId="0" fontId="1" fillId="2" borderId="16" xfId="1" applyFont="1" applyFill="1" applyBorder="1" applyAlignment="1"/>
    <xf numFmtId="0" fontId="1" fillId="2" borderId="16" xfId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" fontId="1" fillId="2" borderId="16" xfId="1" applyNumberFormat="1" applyFont="1" applyFill="1" applyBorder="1" applyAlignment="1">
      <alignment horizontal="center"/>
    </xf>
    <xf numFmtId="165" fontId="1" fillId="2" borderId="16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16" xfId="1" applyFont="1" applyFill="1" applyBorder="1"/>
    <xf numFmtId="0" fontId="1" fillId="2" borderId="16" xfId="1" applyFont="1" applyFill="1" applyBorder="1" applyAlignment="1">
      <alignment horizontal="left"/>
    </xf>
    <xf numFmtId="0" fontId="1" fillId="2" borderId="19" xfId="1" applyFont="1" applyFill="1" applyBorder="1" applyAlignment="1">
      <alignment horizontal="right"/>
    </xf>
    <xf numFmtId="0" fontId="1" fillId="2" borderId="19" xfId="1" applyFont="1" applyFill="1" applyBorder="1" applyAlignment="1">
      <alignment horizontal="center"/>
    </xf>
    <xf numFmtId="1" fontId="1" fillId="2" borderId="19" xfId="1" applyNumberFormat="1" applyFont="1" applyFill="1" applyBorder="1" applyAlignment="1">
      <alignment horizontal="center"/>
    </xf>
    <xf numFmtId="0" fontId="1" fillId="2" borderId="16" xfId="1" applyFont="1" applyFill="1" applyBorder="1" applyAlignment="1">
      <alignment horizontal="right"/>
    </xf>
    <xf numFmtId="0" fontId="5" fillId="2" borderId="16" xfId="1" applyFont="1" applyFill="1" applyBorder="1" applyAlignment="1">
      <alignment horizontal="left"/>
    </xf>
    <xf numFmtId="166" fontId="14" fillId="2" borderId="16" xfId="2" applyNumberFormat="1" applyFont="1" applyFill="1" applyBorder="1" applyAlignment="1">
      <alignment horizontal="center"/>
    </xf>
    <xf numFmtId="166" fontId="5" fillId="2" borderId="16" xfId="2" applyNumberFormat="1" applyFont="1" applyFill="1" applyBorder="1" applyAlignment="1">
      <alignment horizontal="center"/>
    </xf>
    <xf numFmtId="165" fontId="5" fillId="2" borderId="16" xfId="1" applyNumberFormat="1" applyFont="1" applyFill="1" applyBorder="1" applyAlignment="1">
      <alignment horizontal="center"/>
    </xf>
    <xf numFmtId="167" fontId="5" fillId="2" borderId="0" xfId="2" applyNumberFormat="1" applyFont="1" applyFill="1" applyBorder="1" applyAlignment="1">
      <alignment horizontal="center"/>
    </xf>
    <xf numFmtId="0" fontId="1" fillId="3" borderId="0" xfId="1" applyFill="1"/>
    <xf numFmtId="0" fontId="5" fillId="2" borderId="16" xfId="1" applyFont="1" applyFill="1" applyBorder="1" applyAlignment="1">
      <alignment horizontal="right"/>
    </xf>
    <xf numFmtId="166" fontId="5" fillId="2" borderId="0" xfId="2" applyNumberFormat="1" applyFont="1" applyFill="1" applyBorder="1" applyAlignment="1">
      <alignment horizontal="center"/>
    </xf>
    <xf numFmtId="166" fontId="5" fillId="2" borderId="16" xfId="2" applyFont="1" applyFill="1" applyBorder="1" applyAlignment="1">
      <alignment horizontal="center"/>
    </xf>
    <xf numFmtId="0" fontId="5" fillId="2" borderId="20" xfId="1" applyFont="1" applyFill="1" applyBorder="1" applyAlignment="1">
      <alignment horizontal="left"/>
    </xf>
    <xf numFmtId="166" fontId="5" fillId="2" borderId="22" xfId="2" applyNumberFormat="1" applyFont="1" applyFill="1" applyBorder="1" applyAlignment="1">
      <alignment horizontal="center"/>
    </xf>
    <xf numFmtId="0" fontId="1" fillId="2" borderId="0" xfId="1" applyFont="1" applyFill="1" applyBorder="1"/>
    <xf numFmtId="0" fontId="7" fillId="2" borderId="0" xfId="1" applyFont="1" applyFill="1"/>
    <xf numFmtId="0" fontId="1" fillId="2" borderId="0" xfId="1" applyFont="1" applyFill="1" applyAlignment="1">
      <alignment horizontal="center"/>
    </xf>
    <xf numFmtId="168" fontId="1" fillId="2" borderId="16" xfId="1" applyNumberFormat="1" applyFont="1" applyFill="1" applyBorder="1" applyAlignment="1">
      <alignment horizontal="center" vertical="center"/>
    </xf>
    <xf numFmtId="49" fontId="2" fillId="2" borderId="16" xfId="1" applyNumberFormat="1" applyFont="1" applyFill="1" applyBorder="1" applyAlignment="1">
      <alignment horizontal="center"/>
    </xf>
    <xf numFmtId="49" fontId="5" fillId="2" borderId="16" xfId="1" applyNumberFormat="1" applyFont="1" applyFill="1" applyBorder="1" applyAlignment="1">
      <alignment horizontal="left"/>
    </xf>
    <xf numFmtId="49" fontId="5" fillId="2" borderId="16" xfId="1" applyNumberFormat="1" applyFont="1" applyFill="1" applyBorder="1" applyAlignment="1">
      <alignment horizontal="right"/>
    </xf>
    <xf numFmtId="49" fontId="5" fillId="2" borderId="20" xfId="1" applyNumberFormat="1" applyFont="1" applyFill="1" applyBorder="1" applyAlignment="1">
      <alignment horizontal="left"/>
    </xf>
    <xf numFmtId="166" fontId="5" fillId="2" borderId="22" xfId="2" applyFont="1" applyFill="1" applyBorder="1" applyAlignment="1">
      <alignment horizontal="center"/>
    </xf>
    <xf numFmtId="166" fontId="1" fillId="2" borderId="0" xfId="1" applyNumberFormat="1" applyFont="1" applyFill="1" applyBorder="1"/>
    <xf numFmtId="49" fontId="7" fillId="2" borderId="0" xfId="1" applyNumberFormat="1" applyFont="1" applyFill="1" applyAlignment="1">
      <alignment horizontal="left"/>
    </xf>
    <xf numFmtId="0" fontId="15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0" fontId="10" fillId="2" borderId="16" xfId="1" applyFont="1" applyFill="1" applyBorder="1"/>
    <xf numFmtId="0" fontId="10" fillId="2" borderId="16" xfId="1" applyFont="1" applyFill="1" applyBorder="1" applyAlignment="1">
      <alignment horizontal="center"/>
    </xf>
    <xf numFmtId="0" fontId="10" fillId="2" borderId="16" xfId="1" applyFont="1" applyFill="1" applyBorder="1" applyAlignment="1">
      <alignment horizontal="left"/>
    </xf>
    <xf numFmtId="165" fontId="10" fillId="2" borderId="16" xfId="1" applyNumberFormat="1" applyFont="1" applyFill="1" applyBorder="1" applyAlignment="1">
      <alignment horizontal="center"/>
    </xf>
    <xf numFmtId="1" fontId="10" fillId="2" borderId="16" xfId="1" applyNumberFormat="1" applyFont="1" applyFill="1" applyBorder="1" applyAlignment="1">
      <alignment horizontal="center"/>
    </xf>
    <xf numFmtId="49" fontId="10" fillId="2" borderId="16" xfId="1" applyNumberFormat="1" applyFont="1" applyFill="1" applyBorder="1"/>
    <xf numFmtId="0" fontId="1" fillId="2" borderId="16" xfId="1" applyNumberFormat="1" applyFont="1" applyFill="1" applyBorder="1" applyAlignment="1">
      <alignment horizontal="left"/>
    </xf>
    <xf numFmtId="0" fontId="2" fillId="2" borderId="16" xfId="1" applyNumberFormat="1" applyFont="1" applyFill="1" applyBorder="1" applyAlignment="1">
      <alignment horizontal="center"/>
    </xf>
    <xf numFmtId="166" fontId="5" fillId="2" borderId="0" xfId="2" applyFont="1" applyFill="1" applyBorder="1" applyAlignment="1">
      <alignment horizontal="center"/>
    </xf>
    <xf numFmtId="49" fontId="1" fillId="2" borderId="16" xfId="1" applyNumberFormat="1" applyFont="1" applyFill="1" applyBorder="1"/>
    <xf numFmtId="0" fontId="1" fillId="2" borderId="16" xfId="1" applyFont="1" applyFill="1" applyBorder="1" applyAlignment="1">
      <alignment vertical="center"/>
    </xf>
    <xf numFmtId="0" fontId="13" fillId="2" borderId="16" xfId="1" applyFont="1" applyFill="1" applyBorder="1" applyAlignment="1">
      <alignment horizontal="justify" vertical="center"/>
    </xf>
    <xf numFmtId="0" fontId="1" fillId="2" borderId="16" xfId="1" applyFont="1" applyFill="1" applyBorder="1" applyAlignment="1">
      <alignment horizontal="center" vertical="center"/>
    </xf>
    <xf numFmtId="165" fontId="1" fillId="2" borderId="20" xfId="1" applyNumberFormat="1" applyFont="1" applyFill="1" applyBorder="1" applyAlignment="1">
      <alignment horizontal="center" vertical="center"/>
    </xf>
    <xf numFmtId="165" fontId="1" fillId="2" borderId="16" xfId="1" applyNumberFormat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vertical="center"/>
    </xf>
    <xf numFmtId="166" fontId="14" fillId="2" borderId="16" xfId="2" applyFont="1" applyFill="1" applyBorder="1" applyAlignment="1">
      <alignment horizontal="center" vertical="center"/>
    </xf>
    <xf numFmtId="166" fontId="5" fillId="2" borderId="16" xfId="2" applyFont="1" applyFill="1" applyBorder="1" applyAlignment="1">
      <alignment horizontal="center" vertical="center"/>
    </xf>
    <xf numFmtId="165" fontId="5" fillId="2" borderId="20" xfId="1" applyNumberFormat="1" applyFont="1" applyFill="1" applyBorder="1" applyAlignment="1">
      <alignment horizontal="center" vertical="center"/>
    </xf>
    <xf numFmtId="165" fontId="5" fillId="2" borderId="16" xfId="1" applyNumberFormat="1" applyFont="1" applyFill="1" applyBorder="1" applyAlignment="1">
      <alignment vertical="center"/>
    </xf>
    <xf numFmtId="166" fontId="5" fillId="2" borderId="0" xfId="2" applyNumberFormat="1" applyFont="1" applyFill="1" applyBorder="1" applyAlignment="1">
      <alignment vertical="center"/>
    </xf>
    <xf numFmtId="0" fontId="5" fillId="2" borderId="16" xfId="1" applyFont="1" applyFill="1" applyBorder="1" applyAlignment="1">
      <alignment horizontal="right" vertical="center"/>
    </xf>
    <xf numFmtId="0" fontId="5" fillId="2" borderId="20" xfId="1" applyFont="1" applyFill="1" applyBorder="1" applyAlignment="1">
      <alignment vertical="center"/>
    </xf>
    <xf numFmtId="166" fontId="5" fillId="2" borderId="22" xfId="2" applyFont="1" applyFill="1" applyBorder="1" applyAlignment="1">
      <alignment vertical="center"/>
    </xf>
    <xf numFmtId="165" fontId="5" fillId="2" borderId="16" xfId="1" applyNumberFormat="1" applyFont="1" applyFill="1" applyBorder="1" applyAlignment="1">
      <alignment horizontal="center" vertical="center"/>
    </xf>
    <xf numFmtId="0" fontId="16" fillId="0" borderId="0" xfId="1" applyFont="1" applyFill="1"/>
    <xf numFmtId="0" fontId="16" fillId="0" borderId="0" xfId="1" applyFont="1"/>
    <xf numFmtId="0" fontId="1" fillId="2" borderId="17" xfId="1" applyFont="1" applyFill="1" applyBorder="1"/>
    <xf numFmtId="165" fontId="1" fillId="2" borderId="17" xfId="1" applyNumberFormat="1" applyFont="1" applyFill="1" applyBorder="1" applyAlignment="1">
      <alignment horizontal="center"/>
    </xf>
    <xf numFmtId="1" fontId="1" fillId="2" borderId="17" xfId="1" applyNumberFormat="1" applyFont="1" applyFill="1" applyBorder="1" applyAlignment="1">
      <alignment horizontal="center"/>
    </xf>
    <xf numFmtId="0" fontId="1" fillId="2" borderId="17" xfId="1" applyFont="1" applyFill="1" applyBorder="1" applyAlignment="1">
      <alignment horizontal="center"/>
    </xf>
    <xf numFmtId="0" fontId="1" fillId="2" borderId="17" xfId="1" applyFont="1" applyFill="1" applyBorder="1" applyAlignment="1">
      <alignment horizontal="right"/>
    </xf>
    <xf numFmtId="164" fontId="1" fillId="2" borderId="16" xfId="1" applyNumberFormat="1" applyFont="1" applyFill="1" applyBorder="1" applyAlignment="1">
      <alignment horizontal="center" vertical="center"/>
    </xf>
    <xf numFmtId="1" fontId="1" fillId="2" borderId="16" xfId="1" applyNumberFormat="1" applyFont="1" applyFill="1" applyBorder="1" applyAlignment="1">
      <alignment horizontal="center" vertical="center"/>
    </xf>
    <xf numFmtId="168" fontId="1" fillId="2" borderId="16" xfId="1" applyNumberFormat="1" applyFont="1" applyFill="1" applyBorder="1"/>
    <xf numFmtId="0" fontId="8" fillId="2" borderId="16" xfId="1" applyFont="1" applyFill="1" applyBorder="1" applyAlignment="1">
      <alignment horizontal="left"/>
    </xf>
    <xf numFmtId="49" fontId="8" fillId="2" borderId="16" xfId="1" applyNumberFormat="1" applyFont="1" applyFill="1" applyBorder="1" applyAlignment="1">
      <alignment horizontal="left"/>
    </xf>
    <xf numFmtId="1" fontId="1" fillId="2" borderId="23" xfId="1" applyNumberFormat="1" applyFont="1" applyFill="1" applyBorder="1" applyAlignment="1">
      <alignment horizontal="center"/>
    </xf>
    <xf numFmtId="0" fontId="1" fillId="2" borderId="17" xfId="1" applyFont="1" applyFill="1" applyBorder="1" applyAlignment="1">
      <alignment horizontal="left"/>
    </xf>
    <xf numFmtId="49" fontId="1" fillId="2" borderId="16" xfId="1" applyNumberFormat="1" applyFont="1" applyFill="1" applyBorder="1" applyAlignment="1">
      <alignment horizontal="right"/>
    </xf>
    <xf numFmtId="49" fontId="1" fillId="2" borderId="0" xfId="1" applyNumberFormat="1" applyFont="1" applyFill="1"/>
    <xf numFmtId="165" fontId="1" fillId="2" borderId="22" xfId="1" applyNumberFormat="1" applyFont="1" applyFill="1" applyBorder="1" applyAlignment="1">
      <alignment horizontal="center"/>
    </xf>
    <xf numFmtId="49" fontId="7" fillId="2" borderId="0" xfId="1" applyNumberFormat="1" applyFont="1" applyFill="1"/>
    <xf numFmtId="0" fontId="17" fillId="2" borderId="16" xfId="1" applyFont="1" applyFill="1" applyBorder="1"/>
    <xf numFmtId="49" fontId="17" fillId="2" borderId="16" xfId="1" applyNumberFormat="1" applyFont="1" applyFill="1" applyBorder="1"/>
    <xf numFmtId="49" fontId="1" fillId="2" borderId="16" xfId="1" applyNumberFormat="1" applyFont="1" applyFill="1" applyBorder="1" applyAlignment="1">
      <alignment horizontal="left"/>
    </xf>
    <xf numFmtId="168" fontId="1" fillId="2" borderId="18" xfId="1" applyNumberFormat="1" applyFont="1" applyFill="1" applyBorder="1"/>
    <xf numFmtId="49" fontId="5" fillId="2" borderId="16" xfId="1" applyNumberFormat="1" applyFont="1" applyFill="1" applyBorder="1" applyAlignment="1">
      <alignment horizontal="center"/>
    </xf>
    <xf numFmtId="0" fontId="1" fillId="0" borderId="0" xfId="1" applyFont="1" applyFill="1"/>
    <xf numFmtId="0" fontId="5" fillId="2" borderId="16" xfId="1" applyFont="1" applyFill="1" applyBorder="1" applyAlignment="1">
      <alignment horizontal="center"/>
    </xf>
    <xf numFmtId="1" fontId="5" fillId="2" borderId="16" xfId="2" applyNumberFormat="1" applyFont="1" applyFill="1" applyBorder="1" applyAlignment="1">
      <alignment horizontal="center"/>
    </xf>
    <xf numFmtId="0" fontId="5" fillId="2" borderId="16" xfId="2" applyNumberFormat="1" applyFont="1" applyFill="1" applyBorder="1" applyAlignment="1">
      <alignment horizontal="center"/>
    </xf>
    <xf numFmtId="0" fontId="17" fillId="2" borderId="16" xfId="1" applyFont="1" applyFill="1" applyBorder="1" applyAlignment="1">
      <alignment horizontal="left"/>
    </xf>
    <xf numFmtId="49" fontId="17" fillId="2" borderId="16" xfId="1" applyNumberFormat="1" applyFont="1" applyFill="1" applyBorder="1" applyAlignment="1">
      <alignment horizontal="left"/>
    </xf>
    <xf numFmtId="0" fontId="1" fillId="2" borderId="22" xfId="1" applyFont="1" applyFill="1" applyBorder="1" applyAlignment="1">
      <alignment horizontal="left"/>
    </xf>
    <xf numFmtId="1" fontId="5" fillId="2" borderId="16" xfId="1" applyNumberFormat="1" applyFont="1" applyFill="1" applyBorder="1" applyAlignment="1">
      <alignment horizontal="center"/>
    </xf>
    <xf numFmtId="0" fontId="17" fillId="2" borderId="16" xfId="0" applyFont="1" applyFill="1" applyBorder="1" applyAlignment="1">
      <alignment horizontal="left"/>
    </xf>
    <xf numFmtId="0" fontId="5" fillId="2" borderId="22" xfId="1" applyFont="1" applyFill="1" applyBorder="1" applyAlignment="1">
      <alignment horizontal="right"/>
    </xf>
    <xf numFmtId="0" fontId="5" fillId="2" borderId="22" xfId="1" applyFont="1" applyFill="1" applyBorder="1" applyAlignment="1">
      <alignment horizontal="center"/>
    </xf>
    <xf numFmtId="166" fontId="5" fillId="2" borderId="22" xfId="1" applyNumberFormat="1" applyFont="1" applyFill="1" applyBorder="1" applyAlignment="1">
      <alignment horizontal="center"/>
    </xf>
    <xf numFmtId="165" fontId="5" fillId="2" borderId="22" xfId="1" applyNumberFormat="1" applyFont="1" applyFill="1" applyBorder="1" applyAlignment="1">
      <alignment horizontal="center"/>
    </xf>
    <xf numFmtId="166" fontId="5" fillId="2" borderId="0" xfId="1" applyNumberFormat="1" applyFont="1" applyFill="1" applyBorder="1" applyAlignment="1">
      <alignment horizontal="center"/>
    </xf>
    <xf numFmtId="0" fontId="5" fillId="2" borderId="19" xfId="1" applyFont="1" applyFill="1" applyBorder="1" applyAlignment="1">
      <alignment horizontal="right"/>
    </xf>
    <xf numFmtId="0" fontId="5" fillId="2" borderId="23" xfId="1" applyFont="1" applyFill="1" applyBorder="1" applyAlignment="1">
      <alignment horizontal="right"/>
    </xf>
    <xf numFmtId="0" fontId="5" fillId="2" borderId="23" xfId="1" applyFont="1" applyFill="1" applyBorder="1" applyAlignment="1">
      <alignment horizontal="center"/>
    </xf>
    <xf numFmtId="166" fontId="5" fillId="2" borderId="23" xfId="1" applyNumberFormat="1" applyFont="1" applyFill="1" applyBorder="1" applyAlignment="1">
      <alignment horizontal="center"/>
    </xf>
    <xf numFmtId="165" fontId="5" fillId="2" borderId="23" xfId="1" applyNumberFormat="1" applyFont="1" applyFill="1" applyBorder="1" applyAlignment="1">
      <alignment horizontal="center"/>
    </xf>
    <xf numFmtId="166" fontId="5" fillId="2" borderId="23" xfId="2" applyFont="1" applyFill="1" applyBorder="1" applyAlignment="1">
      <alignment horizontal="center"/>
    </xf>
    <xf numFmtId="0" fontId="2" fillId="2" borderId="0" xfId="1" applyFont="1" applyFill="1" applyAlignment="1">
      <alignment horizontal="left"/>
    </xf>
    <xf numFmtId="0" fontId="12" fillId="2" borderId="0" xfId="1" applyFont="1" applyFill="1" applyAlignment="1">
      <alignment horizontal="center"/>
    </xf>
    <xf numFmtId="0" fontId="12" fillId="2" borderId="16" xfId="1" applyFont="1" applyFill="1" applyBorder="1"/>
    <xf numFmtId="0" fontId="12" fillId="2" borderId="16" xfId="1" applyFont="1" applyFill="1" applyBorder="1" applyAlignment="1">
      <alignment horizontal="center"/>
    </xf>
    <xf numFmtId="164" fontId="12" fillId="2" borderId="16" xfId="1" applyNumberFormat="1" applyFont="1" applyFill="1" applyBorder="1" applyAlignment="1">
      <alignment horizontal="center"/>
    </xf>
    <xf numFmtId="1" fontId="12" fillId="2" borderId="16" xfId="1" applyNumberFormat="1" applyFont="1" applyFill="1" applyBorder="1" applyAlignment="1">
      <alignment horizontal="center"/>
    </xf>
    <xf numFmtId="2" fontId="12" fillId="2" borderId="16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49" fontId="2" fillId="2" borderId="24" xfId="1" applyNumberFormat="1" applyFont="1" applyFill="1" applyBorder="1" applyAlignment="1">
      <alignment horizontal="right"/>
    </xf>
    <xf numFmtId="0" fontId="12" fillId="2" borderId="2" xfId="1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2" fontId="12" fillId="2" borderId="25" xfId="1" applyNumberFormat="1" applyFont="1" applyFill="1" applyBorder="1" applyAlignment="1">
      <alignment horizontal="center"/>
    </xf>
    <xf numFmtId="2" fontId="12" fillId="2" borderId="26" xfId="1" applyNumberFormat="1" applyFont="1" applyFill="1" applyBorder="1" applyAlignment="1">
      <alignment horizontal="center"/>
    </xf>
    <xf numFmtId="165" fontId="2" fillId="2" borderId="0" xfId="1" applyNumberFormat="1" applyFont="1" applyFill="1" applyBorder="1"/>
    <xf numFmtId="0" fontId="2" fillId="2" borderId="18" xfId="1" applyFont="1" applyFill="1" applyBorder="1"/>
    <xf numFmtId="49" fontId="2" fillId="2" borderId="18" xfId="1" applyNumberFormat="1" applyFont="1" applyFill="1" applyBorder="1"/>
    <xf numFmtId="0" fontId="12" fillId="2" borderId="18" xfId="1" applyFont="1" applyFill="1" applyBorder="1" applyAlignment="1">
      <alignment horizontal="center"/>
    </xf>
    <xf numFmtId="1" fontId="18" fillId="2" borderId="18" xfId="1" applyNumberFormat="1" applyFont="1" applyFill="1" applyBorder="1" applyAlignment="1">
      <alignment horizontal="center"/>
    </xf>
    <xf numFmtId="2" fontId="12" fillId="2" borderId="18" xfId="1" applyNumberFormat="1" applyFont="1" applyFill="1" applyBorder="1" applyAlignment="1">
      <alignment horizontal="center"/>
    </xf>
    <xf numFmtId="0" fontId="2" fillId="2" borderId="19" xfId="1" applyFont="1" applyFill="1" applyBorder="1"/>
    <xf numFmtId="1" fontId="12" fillId="2" borderId="19" xfId="1" applyNumberFormat="1" applyFont="1" applyFill="1" applyBorder="1" applyAlignment="1">
      <alignment horizontal="center"/>
    </xf>
    <xf numFmtId="0" fontId="12" fillId="2" borderId="19" xfId="1" applyFont="1" applyFill="1" applyBorder="1"/>
    <xf numFmtId="0" fontId="12" fillId="2" borderId="19" xfId="1" applyFont="1" applyFill="1" applyBorder="1" applyAlignment="1">
      <alignment horizontal="center"/>
    </xf>
    <xf numFmtId="0" fontId="12" fillId="2" borderId="17" xfId="1" applyFont="1" applyFill="1" applyBorder="1"/>
    <xf numFmtId="0" fontId="12" fillId="2" borderId="17" xfId="1" applyFont="1" applyFill="1" applyBorder="1" applyAlignment="1">
      <alignment horizontal="center"/>
    </xf>
    <xf numFmtId="1" fontId="12" fillId="2" borderId="17" xfId="1" applyNumberFormat="1" applyFont="1" applyFill="1" applyBorder="1" applyAlignment="1">
      <alignment horizontal="center"/>
    </xf>
    <xf numFmtId="2" fontId="12" fillId="2" borderId="17" xfId="1" applyNumberFormat="1" applyFont="1" applyFill="1" applyBorder="1" applyAlignment="1">
      <alignment horizontal="center"/>
    </xf>
    <xf numFmtId="0" fontId="2" fillId="2" borderId="24" xfId="1" applyFont="1" applyFill="1" applyBorder="1" applyAlignment="1">
      <alignment horizontal="right"/>
    </xf>
    <xf numFmtId="0" fontId="12" fillId="2" borderId="24" xfId="1" applyFont="1" applyFill="1" applyBorder="1" applyAlignment="1">
      <alignment horizontal="center"/>
    </xf>
    <xf numFmtId="2" fontId="2" fillId="2" borderId="25" xfId="1" applyNumberFormat="1" applyFont="1" applyFill="1" applyBorder="1" applyAlignment="1">
      <alignment horizontal="center"/>
    </xf>
    <xf numFmtId="2" fontId="12" fillId="2" borderId="19" xfId="1" applyNumberFormat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 vertical="center"/>
    </xf>
    <xf numFmtId="0" fontId="12" fillId="2" borderId="16" xfId="1" applyFont="1" applyFill="1" applyBorder="1" applyAlignment="1">
      <alignment horizontal="left"/>
    </xf>
    <xf numFmtId="0" fontId="12" fillId="2" borderId="17" xfId="1" applyFont="1" applyFill="1" applyBorder="1" applyAlignment="1">
      <alignment horizontal="left"/>
    </xf>
    <xf numFmtId="49" fontId="19" fillId="2" borderId="16" xfId="1" applyNumberFormat="1" applyFont="1" applyFill="1" applyBorder="1" applyAlignment="1">
      <alignment horizontal="left" vertical="top" wrapText="1" indent="2"/>
    </xf>
    <xf numFmtId="0" fontId="12" fillId="2" borderId="16" xfId="1" applyFont="1" applyFill="1" applyBorder="1" applyAlignment="1">
      <alignment horizontal="center" vertical="center" wrapText="1"/>
    </xf>
    <xf numFmtId="164" fontId="12" fillId="2" borderId="16" xfId="1" applyNumberFormat="1" applyFont="1" applyFill="1" applyBorder="1" applyAlignment="1">
      <alignment horizontal="center" vertical="center" wrapText="1"/>
    </xf>
    <xf numFmtId="164" fontId="12" fillId="2" borderId="20" xfId="1" applyNumberFormat="1" applyFont="1" applyFill="1" applyBorder="1" applyAlignment="1">
      <alignment horizontal="center" vertical="center" wrapText="1"/>
    </xf>
    <xf numFmtId="1" fontId="12" fillId="2" borderId="16" xfId="1" applyNumberFormat="1" applyFont="1" applyFill="1" applyBorder="1" applyAlignment="1">
      <alignment horizontal="center" vertical="center" wrapText="1"/>
    </xf>
    <xf numFmtId="165" fontId="12" fillId="2" borderId="16" xfId="1" applyNumberFormat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/>
    </xf>
    <xf numFmtId="164" fontId="12" fillId="2" borderId="16" xfId="1" applyNumberFormat="1" applyFont="1" applyFill="1" applyBorder="1"/>
    <xf numFmtId="0" fontId="12" fillId="2" borderId="16" xfId="1" applyFont="1" applyFill="1" applyBorder="1" applyAlignment="1">
      <alignment horizontal="left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right" vertical="center" wrapText="1"/>
    </xf>
    <xf numFmtId="49" fontId="1" fillId="2" borderId="21" xfId="1" applyNumberFormat="1" applyFont="1" applyFill="1" applyBorder="1"/>
    <xf numFmtId="1" fontId="12" fillId="2" borderId="16" xfId="1" applyNumberFormat="1" applyFont="1" applyFill="1" applyBorder="1"/>
    <xf numFmtId="49" fontId="2" fillId="2" borderId="16" xfId="1" applyNumberFormat="1" applyFont="1" applyFill="1" applyBorder="1" applyAlignment="1">
      <alignment horizontal="center" vertical="center" wrapText="1"/>
    </xf>
    <xf numFmtId="168" fontId="1" fillId="2" borderId="0" xfId="1" applyNumberFormat="1" applyFont="1" applyFill="1"/>
    <xf numFmtId="0" fontId="20" fillId="2" borderId="4" xfId="1" applyFont="1" applyFill="1" applyBorder="1" applyAlignment="1">
      <alignment horizontal="right"/>
    </xf>
    <xf numFmtId="49" fontId="20" fillId="2" borderId="28" xfId="1" applyNumberFormat="1" applyFont="1" applyFill="1" applyBorder="1" applyAlignment="1">
      <alignment horizontal="right"/>
    </xf>
    <xf numFmtId="0" fontId="12" fillId="2" borderId="5" xfId="1" applyFont="1" applyFill="1" applyBorder="1" applyAlignment="1">
      <alignment horizontal="center"/>
    </xf>
    <xf numFmtId="0" fontId="20" fillId="2" borderId="5" xfId="1" applyFont="1" applyFill="1" applyBorder="1" applyAlignment="1">
      <alignment horizontal="center"/>
    </xf>
    <xf numFmtId="164" fontId="20" fillId="2" borderId="5" xfId="1" applyNumberFormat="1" applyFont="1" applyFill="1" applyBorder="1" applyAlignment="1">
      <alignment horizontal="center"/>
    </xf>
    <xf numFmtId="165" fontId="20" fillId="2" borderId="0" xfId="1" applyNumberFormat="1" applyFont="1" applyFill="1" applyBorder="1"/>
    <xf numFmtId="0" fontId="20" fillId="2" borderId="19" xfId="1" applyFont="1" applyFill="1" applyBorder="1" applyAlignment="1">
      <alignment horizontal="right"/>
    </xf>
    <xf numFmtId="49" fontId="20" fillId="2" borderId="19" xfId="1" applyNumberFormat="1" applyFont="1" applyFill="1" applyBorder="1" applyAlignment="1">
      <alignment horizontal="right"/>
    </xf>
    <xf numFmtId="0" fontId="20" fillId="2" borderId="1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left"/>
    </xf>
    <xf numFmtId="49" fontId="2" fillId="2" borderId="16" xfId="1" applyNumberFormat="1" applyFont="1" applyFill="1" applyBorder="1" applyAlignment="1">
      <alignment horizontal="left"/>
    </xf>
    <xf numFmtId="166" fontId="2" fillId="2" borderId="16" xfId="2" applyFont="1" applyFill="1" applyBorder="1" applyAlignment="1">
      <alignment horizontal="center"/>
    </xf>
    <xf numFmtId="166" fontId="2" fillId="2" borderId="0" xfId="2" applyNumberFormat="1" applyFont="1" applyFill="1" applyBorder="1" applyAlignment="1">
      <alignment horizontal="center"/>
    </xf>
    <xf numFmtId="0" fontId="2" fillId="2" borderId="16" xfId="1" applyFont="1" applyFill="1" applyBorder="1" applyAlignment="1">
      <alignment horizontal="right"/>
    </xf>
    <xf numFmtId="49" fontId="2" fillId="2" borderId="16" xfId="1" applyNumberFormat="1" applyFont="1" applyFill="1" applyBorder="1" applyAlignment="1">
      <alignment horizontal="right"/>
    </xf>
    <xf numFmtId="0" fontId="2" fillId="2" borderId="16" xfId="2" applyNumberFormat="1" applyFont="1" applyFill="1" applyBorder="1" applyAlignment="1">
      <alignment horizontal="center"/>
    </xf>
    <xf numFmtId="49" fontId="2" fillId="2" borderId="20" xfId="1" applyNumberFormat="1" applyFont="1" applyFill="1" applyBorder="1" applyAlignment="1">
      <alignment horizontal="left"/>
    </xf>
    <xf numFmtId="166" fontId="2" fillId="2" borderId="22" xfId="2" applyFont="1" applyFill="1" applyBorder="1" applyAlignment="1">
      <alignment horizontal="center"/>
    </xf>
    <xf numFmtId="0" fontId="1" fillId="2" borderId="19" xfId="1" applyFont="1" applyFill="1" applyBorder="1"/>
    <xf numFmtId="0" fontId="21" fillId="0" borderId="0" xfId="1" applyFont="1" applyFill="1"/>
    <xf numFmtId="0" fontId="21" fillId="0" borderId="0" xfId="1" applyFont="1"/>
    <xf numFmtId="0" fontId="1" fillId="2" borderId="20" xfId="1" applyFont="1" applyFill="1" applyBorder="1" applyAlignment="1">
      <alignment horizontal="center"/>
    </xf>
    <xf numFmtId="164" fontId="1" fillId="2" borderId="16" xfId="1" applyNumberFormat="1" applyFont="1" applyFill="1" applyBorder="1"/>
    <xf numFmtId="0" fontId="1" fillId="2" borderId="18" xfId="1" applyFont="1" applyFill="1" applyBorder="1"/>
    <xf numFmtId="0" fontId="1" fillId="2" borderId="27" xfId="1" applyFont="1" applyFill="1" applyBorder="1"/>
    <xf numFmtId="0" fontId="1" fillId="2" borderId="20" xfId="1" applyFont="1" applyFill="1" applyBorder="1"/>
    <xf numFmtId="168" fontId="1" fillId="2" borderId="16" xfId="1" applyNumberFormat="1" applyFont="1" applyFill="1" applyBorder="1" applyAlignment="1">
      <alignment horizontal="right"/>
    </xf>
    <xf numFmtId="49" fontId="1" fillId="2" borderId="0" xfId="1" applyNumberFormat="1" applyFont="1" applyFill="1" applyAlignment="1">
      <alignment horizontal="right"/>
    </xf>
    <xf numFmtId="49" fontId="13" fillId="2" borderId="16" xfId="1" applyNumberFormat="1" applyFont="1" applyFill="1" applyBorder="1" applyAlignment="1">
      <alignment horizontal="justify" vertical="center"/>
    </xf>
    <xf numFmtId="0" fontId="1" fillId="2" borderId="16" xfId="1" applyNumberFormat="1" applyFont="1" applyFill="1" applyBorder="1" applyAlignment="1">
      <alignment horizontal="center"/>
    </xf>
    <xf numFmtId="0" fontId="1" fillId="4" borderId="0" xfId="1" applyFill="1"/>
    <xf numFmtId="166" fontId="1" fillId="2" borderId="16" xfId="2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/>
    </xf>
    <xf numFmtId="165" fontId="1" fillId="2" borderId="19" xfId="1" applyNumberFormat="1" applyFont="1" applyFill="1" applyBorder="1" applyAlignment="1">
      <alignment horizontal="center"/>
    </xf>
    <xf numFmtId="165" fontId="1" fillId="2" borderId="20" xfId="1" applyNumberFormat="1" applyFont="1" applyFill="1" applyBorder="1" applyAlignment="1">
      <alignment horizontal="center"/>
    </xf>
    <xf numFmtId="1" fontId="1" fillId="2" borderId="20" xfId="1" applyNumberFormat="1" applyFont="1" applyFill="1" applyBorder="1" applyAlignment="1">
      <alignment horizontal="center"/>
    </xf>
    <xf numFmtId="0" fontId="1" fillId="2" borderId="18" xfId="1" applyFont="1" applyFill="1" applyBorder="1" applyAlignment="1">
      <alignment horizontal="center"/>
    </xf>
    <xf numFmtId="0" fontId="1" fillId="2" borderId="27" xfId="1" applyFont="1" applyFill="1" applyBorder="1" applyAlignment="1">
      <alignment horizontal="center"/>
    </xf>
    <xf numFmtId="0" fontId="1" fillId="2" borderId="19" xfId="1" applyFont="1" applyFill="1" applyBorder="1" applyAlignment="1">
      <alignment horizontal="left"/>
    </xf>
    <xf numFmtId="0" fontId="16" fillId="4" borderId="0" xfId="1" applyFont="1" applyFill="1"/>
    <xf numFmtId="166" fontId="5" fillId="2" borderId="20" xfId="2" applyFont="1" applyFill="1" applyBorder="1" applyAlignment="1">
      <alignment horizontal="center"/>
    </xf>
    <xf numFmtId="166" fontId="22" fillId="2" borderId="16" xfId="2" applyFont="1" applyFill="1" applyBorder="1" applyAlignment="1">
      <alignment horizontal="center"/>
    </xf>
    <xf numFmtId="0" fontId="1" fillId="2" borderId="16" xfId="1" applyFont="1" applyFill="1" applyBorder="1" applyAlignment="1">
      <alignment vertical="center" wrapText="1"/>
    </xf>
    <xf numFmtId="0" fontId="1" fillId="2" borderId="16" xfId="1" applyFont="1" applyFill="1" applyBorder="1" applyAlignment="1">
      <alignment horizontal="center" vertical="center" wrapText="1"/>
    </xf>
    <xf numFmtId="1" fontId="1" fillId="2" borderId="16" xfId="1" applyNumberFormat="1" applyFont="1" applyFill="1" applyBorder="1" applyAlignment="1">
      <alignment horizontal="center" vertical="center" wrapText="1"/>
    </xf>
    <xf numFmtId="165" fontId="1" fillId="2" borderId="16" xfId="1" applyNumberFormat="1" applyFont="1" applyFill="1" applyBorder="1" applyAlignment="1">
      <alignment horizontal="center" vertical="center" wrapText="1"/>
    </xf>
    <xf numFmtId="0" fontId="1" fillId="2" borderId="19" xfId="1" applyFont="1" applyFill="1" applyBorder="1" applyAlignment="1">
      <alignment horizontal="right" vertical="center" wrapText="1"/>
    </xf>
    <xf numFmtId="1" fontId="1" fillId="2" borderId="19" xfId="1" applyNumberFormat="1" applyFont="1" applyFill="1" applyBorder="1" applyAlignment="1">
      <alignment horizontal="center" vertical="center" wrapText="1"/>
    </xf>
    <xf numFmtId="165" fontId="1" fillId="2" borderId="19" xfId="1" applyNumberFormat="1" applyFont="1" applyFill="1" applyBorder="1" applyAlignment="1">
      <alignment horizontal="center" vertical="center" wrapText="1"/>
    </xf>
    <xf numFmtId="0" fontId="1" fillId="2" borderId="20" xfId="1" applyFont="1" applyFill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right" vertical="center" wrapText="1"/>
    </xf>
    <xf numFmtId="0" fontId="1" fillId="2" borderId="16" xfId="1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8" xfId="1" applyFont="1" applyFill="1" applyBorder="1" applyAlignment="1">
      <alignment vertical="center" wrapText="1"/>
    </xf>
    <xf numFmtId="0" fontId="1" fillId="2" borderId="20" xfId="1" applyFont="1" applyFill="1" applyBorder="1" applyAlignment="1">
      <alignment horizontal="right" vertical="center" wrapText="1"/>
    </xf>
    <xf numFmtId="0" fontId="1" fillId="2" borderId="20" xfId="1" applyFont="1" applyFill="1" applyBorder="1" applyAlignment="1">
      <alignment vertical="center" wrapText="1"/>
    </xf>
    <xf numFmtId="0" fontId="1" fillId="2" borderId="22" xfId="1" applyFont="1" applyFill="1" applyBorder="1" applyAlignment="1">
      <alignment horizontal="right" vertical="center" wrapText="1"/>
    </xf>
    <xf numFmtId="49" fontId="1" fillId="2" borderId="16" xfId="1" applyNumberFormat="1" applyFont="1" applyFill="1" applyBorder="1" applyAlignment="1">
      <alignment horizontal="center"/>
    </xf>
    <xf numFmtId="0" fontId="23" fillId="2" borderId="0" xfId="1" applyFont="1" applyFill="1" applyAlignment="1">
      <alignment horizontal="left"/>
    </xf>
    <xf numFmtId="49" fontId="23" fillId="2" borderId="0" xfId="1" applyNumberFormat="1" applyFont="1" applyFill="1" applyAlignment="1">
      <alignment horizontal="left"/>
    </xf>
    <xf numFmtId="0" fontId="23" fillId="2" borderId="0" xfId="1" applyFont="1" applyFill="1" applyAlignment="1">
      <alignment horizontal="center"/>
    </xf>
    <xf numFmtId="0" fontId="1" fillId="2" borderId="18" xfId="1" applyFont="1" applyFill="1" applyBorder="1" applyAlignment="1">
      <alignment horizontal="center" vertical="center" wrapText="1"/>
    </xf>
    <xf numFmtId="0" fontId="1" fillId="2" borderId="27" xfId="1" applyFont="1" applyFill="1" applyBorder="1" applyAlignment="1">
      <alignment horizontal="center" vertical="center" wrapText="1"/>
    </xf>
    <xf numFmtId="49" fontId="1" fillId="2" borderId="16" xfId="1" applyNumberFormat="1" applyFont="1" applyFill="1" applyBorder="1" applyAlignment="1">
      <alignment horizontal="right" vertical="center" wrapText="1"/>
    </xf>
    <xf numFmtId="49" fontId="1" fillId="2" borderId="16" xfId="1" applyNumberFormat="1" applyFont="1" applyFill="1" applyBorder="1" applyAlignment="1">
      <alignment horizontal="center" vertical="center" wrapText="1"/>
    </xf>
    <xf numFmtId="49" fontId="1" fillId="2" borderId="16" xfId="1" applyNumberFormat="1" applyFont="1" applyFill="1" applyBorder="1" applyAlignment="1">
      <alignment horizontal="left" vertical="center" wrapText="1"/>
    </xf>
    <xf numFmtId="0" fontId="1" fillId="2" borderId="23" xfId="1" applyFont="1" applyFill="1" applyBorder="1" applyAlignment="1">
      <alignment horizontal="right" vertical="center" wrapText="1"/>
    </xf>
    <xf numFmtId="49" fontId="1" fillId="2" borderId="23" xfId="1" applyNumberFormat="1" applyFont="1" applyFill="1" applyBorder="1" applyAlignment="1">
      <alignment horizontal="right" vertical="center" wrapText="1"/>
    </xf>
    <xf numFmtId="0" fontId="1" fillId="2" borderId="19" xfId="1" applyFont="1" applyFill="1" applyBorder="1" applyAlignment="1">
      <alignment horizontal="center" vertical="center" wrapText="1"/>
    </xf>
    <xf numFmtId="165" fontId="1" fillId="2" borderId="29" xfId="1" applyNumberFormat="1" applyFont="1" applyFill="1" applyBorder="1" applyAlignment="1">
      <alignment horizontal="center" vertical="center" wrapText="1"/>
    </xf>
    <xf numFmtId="0" fontId="1" fillId="2" borderId="19" xfId="1" applyNumberFormat="1" applyFont="1" applyFill="1" applyBorder="1" applyAlignment="1">
      <alignment horizontal="center"/>
    </xf>
    <xf numFmtId="16" fontId="10" fillId="2" borderId="16" xfId="1" applyNumberFormat="1" applyFont="1" applyFill="1" applyBorder="1"/>
    <xf numFmtId="165" fontId="10" fillId="2" borderId="22" xfId="1" applyNumberFormat="1" applyFont="1" applyFill="1" applyBorder="1" applyAlignment="1">
      <alignment horizontal="center"/>
    </xf>
    <xf numFmtId="49" fontId="10" fillId="2" borderId="22" xfId="1" applyNumberFormat="1" applyFont="1" applyFill="1" applyBorder="1" applyAlignment="1">
      <alignment horizontal="center"/>
    </xf>
    <xf numFmtId="166" fontId="5" fillId="2" borderId="0" xfId="2" applyNumberFormat="1" applyFont="1" applyFill="1" applyBorder="1"/>
    <xf numFmtId="166" fontId="5" fillId="2" borderId="22" xfId="2" applyFont="1" applyFill="1" applyBorder="1"/>
    <xf numFmtId="0" fontId="5" fillId="2" borderId="16" xfId="1" applyFont="1" applyFill="1" applyBorder="1"/>
    <xf numFmtId="166" fontId="5" fillId="2" borderId="0" xfId="1" applyNumberFormat="1" applyFont="1" applyFill="1" applyBorder="1"/>
    <xf numFmtId="0" fontId="5" fillId="2" borderId="20" xfId="1" applyFont="1" applyFill="1" applyBorder="1"/>
    <xf numFmtId="168" fontId="1" fillId="2" borderId="19" xfId="1" applyNumberFormat="1" applyFont="1" applyFill="1" applyBorder="1"/>
    <xf numFmtId="166" fontId="14" fillId="2" borderId="16" xfId="2" applyFont="1" applyFill="1" applyBorder="1" applyAlignment="1">
      <alignment horizontal="center"/>
    </xf>
    <xf numFmtId="165" fontId="5" fillId="2" borderId="20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left"/>
    </xf>
    <xf numFmtId="0" fontId="1" fillId="2" borderId="17" xfId="1" applyNumberFormat="1" applyFont="1" applyFill="1" applyBorder="1" applyAlignment="1">
      <alignment horizontal="center"/>
    </xf>
    <xf numFmtId="0" fontId="10" fillId="2" borderId="16" xfId="1" applyFont="1" applyFill="1" applyBorder="1" applyAlignment="1">
      <alignment horizontal="right"/>
    </xf>
    <xf numFmtId="0" fontId="10" fillId="2" borderId="17" xfId="1" applyFont="1" applyFill="1" applyBorder="1" applyAlignment="1">
      <alignment horizontal="right"/>
    </xf>
    <xf numFmtId="0" fontId="10" fillId="2" borderId="17" xfId="1" applyFont="1" applyFill="1" applyBorder="1" applyAlignment="1">
      <alignment horizontal="center"/>
    </xf>
    <xf numFmtId="164" fontId="10" fillId="2" borderId="16" xfId="1" applyNumberFormat="1" applyFont="1" applyFill="1" applyBorder="1" applyAlignment="1">
      <alignment horizontal="center"/>
    </xf>
    <xf numFmtId="0" fontId="11" fillId="2" borderId="17" xfId="1" applyFont="1" applyFill="1" applyBorder="1" applyAlignment="1">
      <alignment horizontal="left" vertical="top"/>
    </xf>
    <xf numFmtId="0" fontId="11" fillId="2" borderId="17" xfId="1" applyFont="1" applyFill="1" applyBorder="1" applyAlignment="1">
      <alignment horizontal="right" vertical="top"/>
    </xf>
    <xf numFmtId="0" fontId="11" fillId="2" borderId="17" xfId="1" applyFont="1" applyFill="1" applyBorder="1" applyAlignment="1">
      <alignment horizontal="center" vertical="top" wrapText="1"/>
    </xf>
    <xf numFmtId="164" fontId="11" fillId="2" borderId="17" xfId="1" applyNumberFormat="1" applyFont="1" applyFill="1" applyBorder="1" applyAlignment="1">
      <alignment horizontal="center" vertical="top" wrapText="1"/>
    </xf>
    <xf numFmtId="0" fontId="11" fillId="2" borderId="17" xfId="1" applyNumberFormat="1" applyFont="1" applyFill="1" applyBorder="1" applyAlignment="1">
      <alignment horizontal="center" vertical="top" wrapText="1"/>
    </xf>
    <xf numFmtId="0" fontId="1" fillId="2" borderId="31" xfId="1" applyFont="1" applyFill="1" applyBorder="1" applyAlignment="1">
      <alignment horizontal="right"/>
    </xf>
    <xf numFmtId="43" fontId="1" fillId="0" borderId="0" xfId="1" applyNumberFormat="1" applyFill="1"/>
    <xf numFmtId="0" fontId="9" fillId="0" borderId="0" xfId="1" applyFont="1"/>
    <xf numFmtId="0" fontId="3" fillId="2" borderId="0" xfId="1" applyFont="1" applyFill="1" applyAlignment="1"/>
    <xf numFmtId="0" fontId="24" fillId="2" borderId="0" xfId="1" applyFont="1" applyFill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justify" vertical="center"/>
    </xf>
    <xf numFmtId="0" fontId="2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justify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/>
    </xf>
    <xf numFmtId="0" fontId="1" fillId="2" borderId="17" xfId="1" applyNumberFormat="1" applyFont="1" applyFill="1" applyBorder="1" applyAlignment="1">
      <alignment horizontal="center" vertical="center"/>
    </xf>
    <xf numFmtId="0" fontId="1" fillId="2" borderId="18" xfId="1" applyNumberFormat="1" applyFont="1" applyFill="1" applyBorder="1" applyAlignment="1">
      <alignment horizontal="center" vertical="center"/>
    </xf>
    <xf numFmtId="0" fontId="1" fillId="2" borderId="19" xfId="1" applyNumberFormat="1" applyFont="1" applyFill="1" applyBorder="1" applyAlignment="1">
      <alignment horizontal="center" vertical="center"/>
    </xf>
    <xf numFmtId="166" fontId="5" fillId="2" borderId="20" xfId="2" applyFont="1" applyFill="1" applyBorder="1" applyAlignment="1">
      <alignment horizontal="center"/>
    </xf>
    <xf numFmtId="166" fontId="5" fillId="2" borderId="21" xfId="2" applyFont="1" applyFill="1" applyBorder="1" applyAlignment="1">
      <alignment horizontal="center"/>
    </xf>
    <xf numFmtId="166" fontId="5" fillId="2" borderId="22" xfId="2" applyFont="1" applyFill="1" applyBorder="1" applyAlignment="1">
      <alignment horizontal="center"/>
    </xf>
    <xf numFmtId="0" fontId="13" fillId="2" borderId="17" xfId="1" applyFont="1" applyFill="1" applyBorder="1" applyAlignment="1">
      <alignment horizontal="justify" vertical="center"/>
    </xf>
    <xf numFmtId="0" fontId="13" fillId="2" borderId="19" xfId="1" applyFont="1" applyFill="1" applyBorder="1" applyAlignment="1">
      <alignment horizontal="justify" vertical="center"/>
    </xf>
    <xf numFmtId="0" fontId="9" fillId="2" borderId="17" xfId="1" applyFont="1" applyFill="1" applyBorder="1" applyAlignment="1">
      <alignment horizontal="justify" vertical="center"/>
    </xf>
    <xf numFmtId="0" fontId="9" fillId="2" borderId="18" xfId="1" applyFont="1" applyFill="1" applyBorder="1" applyAlignment="1">
      <alignment horizontal="justify" vertical="center"/>
    </xf>
    <xf numFmtId="0" fontId="9" fillId="2" borderId="19" xfId="1" applyFont="1" applyFill="1" applyBorder="1" applyAlignment="1">
      <alignment horizontal="justify" vertical="center"/>
    </xf>
    <xf numFmtId="0" fontId="9" fillId="2" borderId="17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 textRotation="90"/>
    </xf>
    <xf numFmtId="0" fontId="12" fillId="2" borderId="18" xfId="1" applyFont="1" applyFill="1" applyBorder="1" applyAlignment="1">
      <alignment horizontal="center" vertical="center" textRotation="90"/>
    </xf>
    <xf numFmtId="0" fontId="12" fillId="2" borderId="19" xfId="1" applyFont="1" applyFill="1" applyBorder="1" applyAlignment="1">
      <alignment horizontal="center" vertical="center" textRotation="90"/>
    </xf>
    <xf numFmtId="0" fontId="9" fillId="2" borderId="17" xfId="1" applyFont="1" applyFill="1" applyBorder="1" applyAlignment="1">
      <alignment horizontal="center" vertical="center" textRotation="90"/>
    </xf>
    <xf numFmtId="0" fontId="9" fillId="2" borderId="18" xfId="1" applyFont="1" applyFill="1" applyBorder="1" applyAlignment="1">
      <alignment horizontal="center" vertical="center" textRotation="90"/>
    </xf>
    <xf numFmtId="0" fontId="9" fillId="2" borderId="19" xfId="1" applyFont="1" applyFill="1" applyBorder="1" applyAlignment="1">
      <alignment horizontal="center" vertical="center" textRotation="90"/>
    </xf>
    <xf numFmtId="166" fontId="5" fillId="2" borderId="20" xfId="2" applyNumberFormat="1" applyFont="1" applyFill="1" applyBorder="1" applyAlignment="1">
      <alignment horizontal="center"/>
    </xf>
    <xf numFmtId="166" fontId="5" fillId="2" borderId="21" xfId="2" applyNumberFormat="1" applyFont="1" applyFill="1" applyBorder="1" applyAlignment="1">
      <alignment horizontal="center"/>
    </xf>
    <xf numFmtId="166" fontId="5" fillId="2" borderId="22" xfId="2" applyNumberFormat="1" applyFont="1" applyFill="1" applyBorder="1" applyAlignment="1">
      <alignment horizontal="center"/>
    </xf>
    <xf numFmtId="49" fontId="12" fillId="2" borderId="17" xfId="1" applyNumberFormat="1" applyFont="1" applyFill="1" applyBorder="1" applyAlignment="1">
      <alignment horizontal="center" vertical="center" textRotation="90"/>
    </xf>
    <xf numFmtId="49" fontId="12" fillId="2" borderId="18" xfId="1" applyNumberFormat="1" applyFont="1" applyFill="1" applyBorder="1" applyAlignment="1">
      <alignment horizontal="center" vertical="center" textRotation="90"/>
    </xf>
    <xf numFmtId="166" fontId="5" fillId="2" borderId="20" xfId="2" applyFont="1" applyFill="1" applyBorder="1" applyAlignment="1">
      <alignment vertical="center"/>
    </xf>
    <xf numFmtId="166" fontId="5" fillId="2" borderId="21" xfId="2" applyFont="1" applyFill="1" applyBorder="1" applyAlignment="1">
      <alignment vertical="center"/>
    </xf>
    <xf numFmtId="166" fontId="5" fillId="2" borderId="22" xfId="2" applyFont="1" applyFill="1" applyBorder="1" applyAlignment="1">
      <alignment vertical="center"/>
    </xf>
    <xf numFmtId="0" fontId="13" fillId="2" borderId="18" xfId="1" applyFont="1" applyFill="1" applyBorder="1" applyAlignment="1">
      <alignment horizontal="justify" vertical="center"/>
    </xf>
    <xf numFmtId="49" fontId="1" fillId="2" borderId="17" xfId="1" applyNumberFormat="1" applyFont="1" applyFill="1" applyBorder="1" applyAlignment="1">
      <alignment horizontal="justify" vertical="center"/>
    </xf>
    <xf numFmtId="49" fontId="1" fillId="2" borderId="18" xfId="1" applyNumberFormat="1" applyFont="1" applyFill="1" applyBorder="1" applyAlignment="1">
      <alignment horizontal="justify" vertical="center"/>
    </xf>
    <xf numFmtId="49" fontId="1" fillId="2" borderId="19" xfId="1" applyNumberFormat="1" applyFont="1" applyFill="1" applyBorder="1" applyAlignment="1">
      <alignment horizontal="justify" vertical="center"/>
    </xf>
    <xf numFmtId="49" fontId="12" fillId="2" borderId="19" xfId="1" applyNumberFormat="1" applyFont="1" applyFill="1" applyBorder="1" applyAlignment="1">
      <alignment horizontal="center" vertical="center" textRotation="90"/>
    </xf>
    <xf numFmtId="49" fontId="9" fillId="2" borderId="17" xfId="1" applyNumberFormat="1" applyFont="1" applyFill="1" applyBorder="1" applyAlignment="1">
      <alignment horizontal="justify" vertical="center"/>
    </xf>
    <xf numFmtId="49" fontId="9" fillId="2" borderId="19" xfId="1" applyNumberFormat="1" applyFont="1" applyFill="1" applyBorder="1" applyAlignment="1">
      <alignment horizontal="justify" vertical="center"/>
    </xf>
    <xf numFmtId="49" fontId="13" fillId="2" borderId="17" xfId="1" applyNumberFormat="1" applyFont="1" applyFill="1" applyBorder="1" applyAlignment="1">
      <alignment horizontal="justify" vertical="center"/>
    </xf>
    <xf numFmtId="49" fontId="13" fillId="2" borderId="18" xfId="1" applyNumberFormat="1" applyFont="1" applyFill="1" applyBorder="1" applyAlignment="1">
      <alignment horizontal="justify" vertical="center"/>
    </xf>
    <xf numFmtId="49" fontId="13" fillId="2" borderId="19" xfId="1" applyNumberFormat="1" applyFont="1" applyFill="1" applyBorder="1" applyAlignment="1">
      <alignment horizontal="justify" vertical="center"/>
    </xf>
    <xf numFmtId="0" fontId="12" fillId="2" borderId="17" xfId="1" applyFont="1" applyFill="1" applyBorder="1" applyAlignment="1">
      <alignment horizontal="justify" vertical="center" textRotation="90"/>
    </xf>
    <xf numFmtId="0" fontId="12" fillId="2" borderId="18" xfId="1" applyFont="1" applyFill="1" applyBorder="1" applyAlignment="1">
      <alignment horizontal="justify" vertical="center" textRotation="90"/>
    </xf>
    <xf numFmtId="49" fontId="1" fillId="2" borderId="17" xfId="1" applyNumberFormat="1" applyFont="1" applyFill="1" applyBorder="1" applyAlignment="1">
      <alignment horizontal="center" vertical="center" wrapText="1"/>
    </xf>
    <xf numFmtId="49" fontId="1" fillId="2" borderId="18" xfId="1" applyNumberFormat="1" applyFont="1" applyFill="1" applyBorder="1" applyAlignment="1">
      <alignment horizontal="center" vertical="center" wrapText="1"/>
    </xf>
    <xf numFmtId="49" fontId="1" fillId="2" borderId="19" xfId="1" applyNumberFormat="1" applyFont="1" applyFill="1" applyBorder="1" applyAlignment="1">
      <alignment horizontal="center" vertical="center" wrapText="1"/>
    </xf>
    <xf numFmtId="166" fontId="2" fillId="2" borderId="20" xfId="2" applyFont="1" applyFill="1" applyBorder="1" applyAlignment="1">
      <alignment horizontal="center"/>
    </xf>
    <xf numFmtId="166" fontId="2" fillId="2" borderId="21" xfId="2" applyFont="1" applyFill="1" applyBorder="1" applyAlignment="1">
      <alignment horizontal="center"/>
    </xf>
    <xf numFmtId="166" fontId="2" fillId="2" borderId="22" xfId="2" applyFont="1" applyFill="1" applyBorder="1" applyAlignment="1">
      <alignment horizontal="center"/>
    </xf>
    <xf numFmtId="166" fontId="5" fillId="2" borderId="20" xfId="2" applyFont="1" applyFill="1" applyBorder="1"/>
    <xf numFmtId="166" fontId="5" fillId="2" borderId="21" xfId="2" applyFont="1" applyFill="1" applyBorder="1"/>
    <xf numFmtId="166" fontId="5" fillId="2" borderId="22" xfId="2" applyFont="1" applyFill="1" applyBorder="1"/>
    <xf numFmtId="0" fontId="1" fillId="2" borderId="17" xfId="1" applyFont="1" applyFill="1" applyBorder="1" applyAlignment="1">
      <alignment horizontal="center" vertical="center" textRotation="90"/>
    </xf>
    <xf numFmtId="0" fontId="1" fillId="2" borderId="18" xfId="1" applyFont="1" applyFill="1" applyBorder="1" applyAlignment="1">
      <alignment horizontal="center" vertical="center" textRotation="90"/>
    </xf>
    <xf numFmtId="49" fontId="12" fillId="2" borderId="17" xfId="1" applyNumberFormat="1" applyFont="1" applyFill="1" applyBorder="1" applyAlignment="1">
      <alignment horizontal="justify" vertical="center" textRotation="90"/>
    </xf>
    <xf numFmtId="49" fontId="12" fillId="2" borderId="18" xfId="1" applyNumberFormat="1" applyFont="1" applyFill="1" applyBorder="1" applyAlignment="1">
      <alignment horizontal="justify" vertical="center" textRotation="90"/>
    </xf>
    <xf numFmtId="49" fontId="12" fillId="2" borderId="19" xfId="1" applyNumberFormat="1" applyFont="1" applyFill="1" applyBorder="1" applyAlignment="1">
      <alignment horizontal="justify" vertical="center" textRotation="90"/>
    </xf>
    <xf numFmtId="49" fontId="9" fillId="2" borderId="17" xfId="1" applyNumberFormat="1" applyFont="1" applyFill="1" applyBorder="1" applyAlignment="1">
      <alignment horizontal="justify" vertical="center" textRotation="90"/>
    </xf>
    <xf numFmtId="49" fontId="9" fillId="2" borderId="18" xfId="1" applyNumberFormat="1" applyFont="1" applyFill="1" applyBorder="1" applyAlignment="1">
      <alignment horizontal="justify" vertical="center" textRotation="90"/>
    </xf>
    <xf numFmtId="49" fontId="9" fillId="2" borderId="19" xfId="1" applyNumberFormat="1" applyFont="1" applyFill="1" applyBorder="1" applyAlignment="1">
      <alignment horizontal="justify" vertical="center" textRotation="90"/>
    </xf>
    <xf numFmtId="49" fontId="9" fillId="2" borderId="17" xfId="1" applyNumberFormat="1" applyFont="1" applyFill="1" applyBorder="1" applyAlignment="1">
      <alignment horizontal="center" vertical="center"/>
    </xf>
    <xf numFmtId="49" fontId="9" fillId="2" borderId="18" xfId="1" applyNumberFormat="1" applyFont="1" applyFill="1" applyBorder="1" applyAlignment="1">
      <alignment horizontal="center" vertical="center"/>
    </xf>
    <xf numFmtId="49" fontId="9" fillId="2" borderId="19" xfId="1" applyNumberFormat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justify" vertical="center"/>
    </xf>
    <xf numFmtId="0" fontId="1" fillId="2" borderId="18" xfId="1" applyFont="1" applyFill="1" applyBorder="1" applyAlignment="1">
      <alignment horizontal="justify" vertical="center"/>
    </xf>
    <xf numFmtId="0" fontId="1" fillId="2" borderId="19" xfId="1" applyFont="1" applyFill="1" applyBorder="1" applyAlignment="1">
      <alignment horizontal="justify" vertical="center"/>
    </xf>
    <xf numFmtId="0" fontId="1" fillId="2" borderId="19" xfId="1" applyFont="1" applyFill="1" applyBorder="1" applyAlignment="1">
      <alignment horizontal="center" vertical="center" textRotation="90"/>
    </xf>
    <xf numFmtId="49" fontId="13" fillId="2" borderId="17" xfId="1" applyNumberFormat="1" applyFont="1" applyFill="1" applyBorder="1" applyAlignment="1">
      <alignment horizontal="center" vertical="center" textRotation="90"/>
    </xf>
    <xf numFmtId="49" fontId="13" fillId="2" borderId="18" xfId="1" applyNumberFormat="1" applyFont="1" applyFill="1" applyBorder="1" applyAlignment="1">
      <alignment horizontal="center" vertical="center" textRotation="90"/>
    </xf>
    <xf numFmtId="49" fontId="13" fillId="2" borderId="19" xfId="1" applyNumberFormat="1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BX2393"/>
  <sheetViews>
    <sheetView tabSelected="1" view="pageBreakPreview" zoomScale="75" zoomScaleNormal="75" zoomScaleSheetLayoutView="75" workbookViewId="0">
      <selection activeCell="F17" sqref="F17"/>
    </sheetView>
  </sheetViews>
  <sheetFormatPr defaultRowHeight="12.75" x14ac:dyDescent="0.2"/>
  <cols>
    <col min="1" max="1" width="36.7109375" style="4" customWidth="1"/>
    <col min="2" max="2" width="15" style="4" customWidth="1"/>
    <col min="3" max="3" width="9.7109375" style="5" customWidth="1"/>
    <col min="4" max="4" width="16.7109375" style="5" customWidth="1"/>
    <col min="5" max="5" width="10.85546875" style="5" customWidth="1"/>
    <col min="6" max="7" width="16.7109375" style="5" customWidth="1"/>
    <col min="8" max="8" width="13.42578125" style="5" customWidth="1"/>
    <col min="9" max="9" width="19.5703125" style="2" customWidth="1"/>
    <col min="10" max="10" width="17.5703125" style="1" customWidth="1"/>
    <col min="11" max="11" width="17.42578125" style="1" hidden="1" customWidth="1"/>
    <col min="12" max="12" width="14.42578125" style="1" hidden="1" customWidth="1"/>
    <col min="13" max="76" width="9.140625" style="1"/>
    <col min="77" max="236" width="9.140625" style="2"/>
    <col min="237" max="237" width="36.7109375" style="2" customWidth="1"/>
    <col min="238" max="238" width="0" style="2" hidden="1" customWidth="1"/>
    <col min="239" max="239" width="15" style="2" customWidth="1"/>
    <col min="240" max="240" width="9.7109375" style="2" customWidth="1"/>
    <col min="241" max="241" width="16.7109375" style="2" customWidth="1"/>
    <col min="242" max="242" width="10.85546875" style="2" customWidth="1"/>
    <col min="243" max="244" width="16.7109375" style="2" customWidth="1"/>
    <col min="245" max="254" width="0" style="2" hidden="1" customWidth="1"/>
    <col min="255" max="255" width="13.42578125" style="2" customWidth="1"/>
    <col min="256" max="256" width="19.5703125" style="2" customWidth="1"/>
    <col min="257" max="260" width="0" style="2" hidden="1" customWidth="1"/>
    <col min="261" max="261" width="17.5703125" style="2" customWidth="1"/>
    <col min="262" max="262" width="30.5703125" style="2" customWidth="1"/>
    <col min="263" max="263" width="21" style="2" customWidth="1"/>
    <col min="264" max="264" width="12.5703125" style="2" customWidth="1"/>
    <col min="265" max="492" width="9.140625" style="2"/>
    <col min="493" max="493" width="36.7109375" style="2" customWidth="1"/>
    <col min="494" max="494" width="0" style="2" hidden="1" customWidth="1"/>
    <col min="495" max="495" width="15" style="2" customWidth="1"/>
    <col min="496" max="496" width="9.7109375" style="2" customWidth="1"/>
    <col min="497" max="497" width="16.7109375" style="2" customWidth="1"/>
    <col min="498" max="498" width="10.85546875" style="2" customWidth="1"/>
    <col min="499" max="500" width="16.7109375" style="2" customWidth="1"/>
    <col min="501" max="510" width="0" style="2" hidden="1" customWidth="1"/>
    <col min="511" max="511" width="13.42578125" style="2" customWidth="1"/>
    <col min="512" max="512" width="19.5703125" style="2" customWidth="1"/>
    <col min="513" max="516" width="0" style="2" hidden="1" customWidth="1"/>
    <col min="517" max="517" width="17.5703125" style="2" customWidth="1"/>
    <col min="518" max="518" width="30.5703125" style="2" customWidth="1"/>
    <col min="519" max="519" width="21" style="2" customWidth="1"/>
    <col min="520" max="520" width="12.5703125" style="2" customWidth="1"/>
    <col min="521" max="748" width="9.140625" style="2"/>
    <col min="749" max="749" width="36.7109375" style="2" customWidth="1"/>
    <col min="750" max="750" width="0" style="2" hidden="1" customWidth="1"/>
    <col min="751" max="751" width="15" style="2" customWidth="1"/>
    <col min="752" max="752" width="9.7109375" style="2" customWidth="1"/>
    <col min="753" max="753" width="16.7109375" style="2" customWidth="1"/>
    <col min="754" max="754" width="10.85546875" style="2" customWidth="1"/>
    <col min="755" max="756" width="16.7109375" style="2" customWidth="1"/>
    <col min="757" max="766" width="0" style="2" hidden="1" customWidth="1"/>
    <col min="767" max="767" width="13.42578125" style="2" customWidth="1"/>
    <col min="768" max="768" width="19.5703125" style="2" customWidth="1"/>
    <col min="769" max="772" width="0" style="2" hidden="1" customWidth="1"/>
    <col min="773" max="773" width="17.5703125" style="2" customWidth="1"/>
    <col min="774" max="774" width="30.5703125" style="2" customWidth="1"/>
    <col min="775" max="775" width="21" style="2" customWidth="1"/>
    <col min="776" max="776" width="12.5703125" style="2" customWidth="1"/>
    <col min="777" max="1004" width="9.140625" style="2"/>
    <col min="1005" max="1005" width="36.7109375" style="2" customWidth="1"/>
    <col min="1006" max="1006" width="0" style="2" hidden="1" customWidth="1"/>
    <col min="1007" max="1007" width="15" style="2" customWidth="1"/>
    <col min="1008" max="1008" width="9.7109375" style="2" customWidth="1"/>
    <col min="1009" max="1009" width="16.7109375" style="2" customWidth="1"/>
    <col min="1010" max="1010" width="10.85546875" style="2" customWidth="1"/>
    <col min="1011" max="1012" width="16.7109375" style="2" customWidth="1"/>
    <col min="1013" max="1022" width="0" style="2" hidden="1" customWidth="1"/>
    <col min="1023" max="1023" width="13.42578125" style="2" customWidth="1"/>
    <col min="1024" max="1024" width="19.5703125" style="2" customWidth="1"/>
    <col min="1025" max="1028" width="0" style="2" hidden="1" customWidth="1"/>
    <col min="1029" max="1029" width="17.5703125" style="2" customWidth="1"/>
    <col min="1030" max="1030" width="30.5703125" style="2" customWidth="1"/>
    <col min="1031" max="1031" width="21" style="2" customWidth="1"/>
    <col min="1032" max="1032" width="12.5703125" style="2" customWidth="1"/>
    <col min="1033" max="1260" width="9.140625" style="2"/>
    <col min="1261" max="1261" width="36.7109375" style="2" customWidth="1"/>
    <col min="1262" max="1262" width="0" style="2" hidden="1" customWidth="1"/>
    <col min="1263" max="1263" width="15" style="2" customWidth="1"/>
    <col min="1264" max="1264" width="9.7109375" style="2" customWidth="1"/>
    <col min="1265" max="1265" width="16.7109375" style="2" customWidth="1"/>
    <col min="1266" max="1266" width="10.85546875" style="2" customWidth="1"/>
    <col min="1267" max="1268" width="16.7109375" style="2" customWidth="1"/>
    <col min="1269" max="1278" width="0" style="2" hidden="1" customWidth="1"/>
    <col min="1279" max="1279" width="13.42578125" style="2" customWidth="1"/>
    <col min="1280" max="1280" width="19.5703125" style="2" customWidth="1"/>
    <col min="1281" max="1284" width="0" style="2" hidden="1" customWidth="1"/>
    <col min="1285" max="1285" width="17.5703125" style="2" customWidth="1"/>
    <col min="1286" max="1286" width="30.5703125" style="2" customWidth="1"/>
    <col min="1287" max="1287" width="21" style="2" customWidth="1"/>
    <col min="1288" max="1288" width="12.5703125" style="2" customWidth="1"/>
    <col min="1289" max="1516" width="9.140625" style="2"/>
    <col min="1517" max="1517" width="36.7109375" style="2" customWidth="1"/>
    <col min="1518" max="1518" width="0" style="2" hidden="1" customWidth="1"/>
    <col min="1519" max="1519" width="15" style="2" customWidth="1"/>
    <col min="1520" max="1520" width="9.7109375" style="2" customWidth="1"/>
    <col min="1521" max="1521" width="16.7109375" style="2" customWidth="1"/>
    <col min="1522" max="1522" width="10.85546875" style="2" customWidth="1"/>
    <col min="1523" max="1524" width="16.7109375" style="2" customWidth="1"/>
    <col min="1525" max="1534" width="0" style="2" hidden="1" customWidth="1"/>
    <col min="1535" max="1535" width="13.42578125" style="2" customWidth="1"/>
    <col min="1536" max="1536" width="19.5703125" style="2" customWidth="1"/>
    <col min="1537" max="1540" width="0" style="2" hidden="1" customWidth="1"/>
    <col min="1541" max="1541" width="17.5703125" style="2" customWidth="1"/>
    <col min="1542" max="1542" width="30.5703125" style="2" customWidth="1"/>
    <col min="1543" max="1543" width="21" style="2" customWidth="1"/>
    <col min="1544" max="1544" width="12.5703125" style="2" customWidth="1"/>
    <col min="1545" max="1772" width="9.140625" style="2"/>
    <col min="1773" max="1773" width="36.7109375" style="2" customWidth="1"/>
    <col min="1774" max="1774" width="0" style="2" hidden="1" customWidth="1"/>
    <col min="1775" max="1775" width="15" style="2" customWidth="1"/>
    <col min="1776" max="1776" width="9.7109375" style="2" customWidth="1"/>
    <col min="1777" max="1777" width="16.7109375" style="2" customWidth="1"/>
    <col min="1778" max="1778" width="10.85546875" style="2" customWidth="1"/>
    <col min="1779" max="1780" width="16.7109375" style="2" customWidth="1"/>
    <col min="1781" max="1790" width="0" style="2" hidden="1" customWidth="1"/>
    <col min="1791" max="1791" width="13.42578125" style="2" customWidth="1"/>
    <col min="1792" max="1792" width="19.5703125" style="2" customWidth="1"/>
    <col min="1793" max="1796" width="0" style="2" hidden="1" customWidth="1"/>
    <col min="1797" max="1797" width="17.5703125" style="2" customWidth="1"/>
    <col min="1798" max="1798" width="30.5703125" style="2" customWidth="1"/>
    <col min="1799" max="1799" width="21" style="2" customWidth="1"/>
    <col min="1800" max="1800" width="12.5703125" style="2" customWidth="1"/>
    <col min="1801" max="2028" width="9.140625" style="2"/>
    <col min="2029" max="2029" width="36.7109375" style="2" customWidth="1"/>
    <col min="2030" max="2030" width="0" style="2" hidden="1" customWidth="1"/>
    <col min="2031" max="2031" width="15" style="2" customWidth="1"/>
    <col min="2032" max="2032" width="9.7109375" style="2" customWidth="1"/>
    <col min="2033" max="2033" width="16.7109375" style="2" customWidth="1"/>
    <col min="2034" max="2034" width="10.85546875" style="2" customWidth="1"/>
    <col min="2035" max="2036" width="16.7109375" style="2" customWidth="1"/>
    <col min="2037" max="2046" width="0" style="2" hidden="1" customWidth="1"/>
    <col min="2047" max="2047" width="13.42578125" style="2" customWidth="1"/>
    <col min="2048" max="2048" width="19.5703125" style="2" customWidth="1"/>
    <col min="2049" max="2052" width="0" style="2" hidden="1" customWidth="1"/>
    <col min="2053" max="2053" width="17.5703125" style="2" customWidth="1"/>
    <col min="2054" max="2054" width="30.5703125" style="2" customWidth="1"/>
    <col min="2055" max="2055" width="21" style="2" customWidth="1"/>
    <col min="2056" max="2056" width="12.5703125" style="2" customWidth="1"/>
    <col min="2057" max="2284" width="9.140625" style="2"/>
    <col min="2285" max="2285" width="36.7109375" style="2" customWidth="1"/>
    <col min="2286" max="2286" width="0" style="2" hidden="1" customWidth="1"/>
    <col min="2287" max="2287" width="15" style="2" customWidth="1"/>
    <col min="2288" max="2288" width="9.7109375" style="2" customWidth="1"/>
    <col min="2289" max="2289" width="16.7109375" style="2" customWidth="1"/>
    <col min="2290" max="2290" width="10.85546875" style="2" customWidth="1"/>
    <col min="2291" max="2292" width="16.7109375" style="2" customWidth="1"/>
    <col min="2293" max="2302" width="0" style="2" hidden="1" customWidth="1"/>
    <col min="2303" max="2303" width="13.42578125" style="2" customWidth="1"/>
    <col min="2304" max="2304" width="19.5703125" style="2" customWidth="1"/>
    <col min="2305" max="2308" width="0" style="2" hidden="1" customWidth="1"/>
    <col min="2309" max="2309" width="17.5703125" style="2" customWidth="1"/>
    <col min="2310" max="2310" width="30.5703125" style="2" customWidth="1"/>
    <col min="2311" max="2311" width="21" style="2" customWidth="1"/>
    <col min="2312" max="2312" width="12.5703125" style="2" customWidth="1"/>
    <col min="2313" max="2540" width="9.140625" style="2"/>
    <col min="2541" max="2541" width="36.7109375" style="2" customWidth="1"/>
    <col min="2542" max="2542" width="0" style="2" hidden="1" customWidth="1"/>
    <col min="2543" max="2543" width="15" style="2" customWidth="1"/>
    <col min="2544" max="2544" width="9.7109375" style="2" customWidth="1"/>
    <col min="2545" max="2545" width="16.7109375" style="2" customWidth="1"/>
    <col min="2546" max="2546" width="10.85546875" style="2" customWidth="1"/>
    <col min="2547" max="2548" width="16.7109375" style="2" customWidth="1"/>
    <col min="2549" max="2558" width="0" style="2" hidden="1" customWidth="1"/>
    <col min="2559" max="2559" width="13.42578125" style="2" customWidth="1"/>
    <col min="2560" max="2560" width="19.5703125" style="2" customWidth="1"/>
    <col min="2561" max="2564" width="0" style="2" hidden="1" customWidth="1"/>
    <col min="2565" max="2565" width="17.5703125" style="2" customWidth="1"/>
    <col min="2566" max="2566" width="30.5703125" style="2" customWidth="1"/>
    <col min="2567" max="2567" width="21" style="2" customWidth="1"/>
    <col min="2568" max="2568" width="12.5703125" style="2" customWidth="1"/>
    <col min="2569" max="2796" width="9.140625" style="2"/>
    <col min="2797" max="2797" width="36.7109375" style="2" customWidth="1"/>
    <col min="2798" max="2798" width="0" style="2" hidden="1" customWidth="1"/>
    <col min="2799" max="2799" width="15" style="2" customWidth="1"/>
    <col min="2800" max="2800" width="9.7109375" style="2" customWidth="1"/>
    <col min="2801" max="2801" width="16.7109375" style="2" customWidth="1"/>
    <col min="2802" max="2802" width="10.85546875" style="2" customWidth="1"/>
    <col min="2803" max="2804" width="16.7109375" style="2" customWidth="1"/>
    <col min="2805" max="2814" width="0" style="2" hidden="1" customWidth="1"/>
    <col min="2815" max="2815" width="13.42578125" style="2" customWidth="1"/>
    <col min="2816" max="2816" width="19.5703125" style="2" customWidth="1"/>
    <col min="2817" max="2820" width="0" style="2" hidden="1" customWidth="1"/>
    <col min="2821" max="2821" width="17.5703125" style="2" customWidth="1"/>
    <col min="2822" max="2822" width="30.5703125" style="2" customWidth="1"/>
    <col min="2823" max="2823" width="21" style="2" customWidth="1"/>
    <col min="2824" max="2824" width="12.5703125" style="2" customWidth="1"/>
    <col min="2825" max="3052" width="9.140625" style="2"/>
    <col min="3053" max="3053" width="36.7109375" style="2" customWidth="1"/>
    <col min="3054" max="3054" width="0" style="2" hidden="1" customWidth="1"/>
    <col min="3055" max="3055" width="15" style="2" customWidth="1"/>
    <col min="3056" max="3056" width="9.7109375" style="2" customWidth="1"/>
    <col min="3057" max="3057" width="16.7109375" style="2" customWidth="1"/>
    <col min="3058" max="3058" width="10.85546875" style="2" customWidth="1"/>
    <col min="3059" max="3060" width="16.7109375" style="2" customWidth="1"/>
    <col min="3061" max="3070" width="0" style="2" hidden="1" customWidth="1"/>
    <col min="3071" max="3071" width="13.42578125" style="2" customWidth="1"/>
    <col min="3072" max="3072" width="19.5703125" style="2" customWidth="1"/>
    <col min="3073" max="3076" width="0" style="2" hidden="1" customWidth="1"/>
    <col min="3077" max="3077" width="17.5703125" style="2" customWidth="1"/>
    <col min="3078" max="3078" width="30.5703125" style="2" customWidth="1"/>
    <col min="3079" max="3079" width="21" style="2" customWidth="1"/>
    <col min="3080" max="3080" width="12.5703125" style="2" customWidth="1"/>
    <col min="3081" max="3308" width="9.140625" style="2"/>
    <col min="3309" max="3309" width="36.7109375" style="2" customWidth="1"/>
    <col min="3310" max="3310" width="0" style="2" hidden="1" customWidth="1"/>
    <col min="3311" max="3311" width="15" style="2" customWidth="1"/>
    <col min="3312" max="3312" width="9.7109375" style="2" customWidth="1"/>
    <col min="3313" max="3313" width="16.7109375" style="2" customWidth="1"/>
    <col min="3314" max="3314" width="10.85546875" style="2" customWidth="1"/>
    <col min="3315" max="3316" width="16.7109375" style="2" customWidth="1"/>
    <col min="3317" max="3326" width="0" style="2" hidden="1" customWidth="1"/>
    <col min="3327" max="3327" width="13.42578125" style="2" customWidth="1"/>
    <col min="3328" max="3328" width="19.5703125" style="2" customWidth="1"/>
    <col min="3329" max="3332" width="0" style="2" hidden="1" customWidth="1"/>
    <col min="3333" max="3333" width="17.5703125" style="2" customWidth="1"/>
    <col min="3334" max="3334" width="30.5703125" style="2" customWidth="1"/>
    <col min="3335" max="3335" width="21" style="2" customWidth="1"/>
    <col min="3336" max="3336" width="12.5703125" style="2" customWidth="1"/>
    <col min="3337" max="3564" width="9.140625" style="2"/>
    <col min="3565" max="3565" width="36.7109375" style="2" customWidth="1"/>
    <col min="3566" max="3566" width="0" style="2" hidden="1" customWidth="1"/>
    <col min="3567" max="3567" width="15" style="2" customWidth="1"/>
    <col min="3568" max="3568" width="9.7109375" style="2" customWidth="1"/>
    <col min="3569" max="3569" width="16.7109375" style="2" customWidth="1"/>
    <col min="3570" max="3570" width="10.85546875" style="2" customWidth="1"/>
    <col min="3571" max="3572" width="16.7109375" style="2" customWidth="1"/>
    <col min="3573" max="3582" width="0" style="2" hidden="1" customWidth="1"/>
    <col min="3583" max="3583" width="13.42578125" style="2" customWidth="1"/>
    <col min="3584" max="3584" width="19.5703125" style="2" customWidth="1"/>
    <col min="3585" max="3588" width="0" style="2" hidden="1" customWidth="1"/>
    <col min="3589" max="3589" width="17.5703125" style="2" customWidth="1"/>
    <col min="3590" max="3590" width="30.5703125" style="2" customWidth="1"/>
    <col min="3591" max="3591" width="21" style="2" customWidth="1"/>
    <col min="3592" max="3592" width="12.5703125" style="2" customWidth="1"/>
    <col min="3593" max="3820" width="9.140625" style="2"/>
    <col min="3821" max="3821" width="36.7109375" style="2" customWidth="1"/>
    <col min="3822" max="3822" width="0" style="2" hidden="1" customWidth="1"/>
    <col min="3823" max="3823" width="15" style="2" customWidth="1"/>
    <col min="3824" max="3824" width="9.7109375" style="2" customWidth="1"/>
    <col min="3825" max="3825" width="16.7109375" style="2" customWidth="1"/>
    <col min="3826" max="3826" width="10.85546875" style="2" customWidth="1"/>
    <col min="3827" max="3828" width="16.7109375" style="2" customWidth="1"/>
    <col min="3829" max="3838" width="0" style="2" hidden="1" customWidth="1"/>
    <col min="3839" max="3839" width="13.42578125" style="2" customWidth="1"/>
    <col min="3840" max="3840" width="19.5703125" style="2" customWidth="1"/>
    <col min="3841" max="3844" width="0" style="2" hidden="1" customWidth="1"/>
    <col min="3845" max="3845" width="17.5703125" style="2" customWidth="1"/>
    <col min="3846" max="3846" width="30.5703125" style="2" customWidth="1"/>
    <col min="3847" max="3847" width="21" style="2" customWidth="1"/>
    <col min="3848" max="3848" width="12.5703125" style="2" customWidth="1"/>
    <col min="3849" max="4076" width="9.140625" style="2"/>
    <col min="4077" max="4077" width="36.7109375" style="2" customWidth="1"/>
    <col min="4078" max="4078" width="0" style="2" hidden="1" customWidth="1"/>
    <col min="4079" max="4079" width="15" style="2" customWidth="1"/>
    <col min="4080" max="4080" width="9.7109375" style="2" customWidth="1"/>
    <col min="4081" max="4081" width="16.7109375" style="2" customWidth="1"/>
    <col min="4082" max="4082" width="10.85546875" style="2" customWidth="1"/>
    <col min="4083" max="4084" width="16.7109375" style="2" customWidth="1"/>
    <col min="4085" max="4094" width="0" style="2" hidden="1" customWidth="1"/>
    <col min="4095" max="4095" width="13.42578125" style="2" customWidth="1"/>
    <col min="4096" max="4096" width="19.5703125" style="2" customWidth="1"/>
    <col min="4097" max="4100" width="0" style="2" hidden="1" customWidth="1"/>
    <col min="4101" max="4101" width="17.5703125" style="2" customWidth="1"/>
    <col min="4102" max="4102" width="30.5703125" style="2" customWidth="1"/>
    <col min="4103" max="4103" width="21" style="2" customWidth="1"/>
    <col min="4104" max="4104" width="12.5703125" style="2" customWidth="1"/>
    <col min="4105" max="4332" width="9.140625" style="2"/>
    <col min="4333" max="4333" width="36.7109375" style="2" customWidth="1"/>
    <col min="4334" max="4334" width="0" style="2" hidden="1" customWidth="1"/>
    <col min="4335" max="4335" width="15" style="2" customWidth="1"/>
    <col min="4336" max="4336" width="9.7109375" style="2" customWidth="1"/>
    <col min="4337" max="4337" width="16.7109375" style="2" customWidth="1"/>
    <col min="4338" max="4338" width="10.85546875" style="2" customWidth="1"/>
    <col min="4339" max="4340" width="16.7109375" style="2" customWidth="1"/>
    <col min="4341" max="4350" width="0" style="2" hidden="1" customWidth="1"/>
    <col min="4351" max="4351" width="13.42578125" style="2" customWidth="1"/>
    <col min="4352" max="4352" width="19.5703125" style="2" customWidth="1"/>
    <col min="4353" max="4356" width="0" style="2" hidden="1" customWidth="1"/>
    <col min="4357" max="4357" width="17.5703125" style="2" customWidth="1"/>
    <col min="4358" max="4358" width="30.5703125" style="2" customWidth="1"/>
    <col min="4359" max="4359" width="21" style="2" customWidth="1"/>
    <col min="4360" max="4360" width="12.5703125" style="2" customWidth="1"/>
    <col min="4361" max="4588" width="9.140625" style="2"/>
    <col min="4589" max="4589" width="36.7109375" style="2" customWidth="1"/>
    <col min="4590" max="4590" width="0" style="2" hidden="1" customWidth="1"/>
    <col min="4591" max="4591" width="15" style="2" customWidth="1"/>
    <col min="4592" max="4592" width="9.7109375" style="2" customWidth="1"/>
    <col min="4593" max="4593" width="16.7109375" style="2" customWidth="1"/>
    <col min="4594" max="4594" width="10.85546875" style="2" customWidth="1"/>
    <col min="4595" max="4596" width="16.7109375" style="2" customWidth="1"/>
    <col min="4597" max="4606" width="0" style="2" hidden="1" customWidth="1"/>
    <col min="4607" max="4607" width="13.42578125" style="2" customWidth="1"/>
    <col min="4608" max="4608" width="19.5703125" style="2" customWidth="1"/>
    <col min="4609" max="4612" width="0" style="2" hidden="1" customWidth="1"/>
    <col min="4613" max="4613" width="17.5703125" style="2" customWidth="1"/>
    <col min="4614" max="4614" width="30.5703125" style="2" customWidth="1"/>
    <col min="4615" max="4615" width="21" style="2" customWidth="1"/>
    <col min="4616" max="4616" width="12.5703125" style="2" customWidth="1"/>
    <col min="4617" max="4844" width="9.140625" style="2"/>
    <col min="4845" max="4845" width="36.7109375" style="2" customWidth="1"/>
    <col min="4846" max="4846" width="0" style="2" hidden="1" customWidth="1"/>
    <col min="4847" max="4847" width="15" style="2" customWidth="1"/>
    <col min="4848" max="4848" width="9.7109375" style="2" customWidth="1"/>
    <col min="4849" max="4849" width="16.7109375" style="2" customWidth="1"/>
    <col min="4850" max="4850" width="10.85546875" style="2" customWidth="1"/>
    <col min="4851" max="4852" width="16.7109375" style="2" customWidth="1"/>
    <col min="4853" max="4862" width="0" style="2" hidden="1" customWidth="1"/>
    <col min="4863" max="4863" width="13.42578125" style="2" customWidth="1"/>
    <col min="4864" max="4864" width="19.5703125" style="2" customWidth="1"/>
    <col min="4865" max="4868" width="0" style="2" hidden="1" customWidth="1"/>
    <col min="4869" max="4869" width="17.5703125" style="2" customWidth="1"/>
    <col min="4870" max="4870" width="30.5703125" style="2" customWidth="1"/>
    <col min="4871" max="4871" width="21" style="2" customWidth="1"/>
    <col min="4872" max="4872" width="12.5703125" style="2" customWidth="1"/>
    <col min="4873" max="5100" width="9.140625" style="2"/>
    <col min="5101" max="5101" width="36.7109375" style="2" customWidth="1"/>
    <col min="5102" max="5102" width="0" style="2" hidden="1" customWidth="1"/>
    <col min="5103" max="5103" width="15" style="2" customWidth="1"/>
    <col min="5104" max="5104" width="9.7109375" style="2" customWidth="1"/>
    <col min="5105" max="5105" width="16.7109375" style="2" customWidth="1"/>
    <col min="5106" max="5106" width="10.85546875" style="2" customWidth="1"/>
    <col min="5107" max="5108" width="16.7109375" style="2" customWidth="1"/>
    <col min="5109" max="5118" width="0" style="2" hidden="1" customWidth="1"/>
    <col min="5119" max="5119" width="13.42578125" style="2" customWidth="1"/>
    <col min="5120" max="5120" width="19.5703125" style="2" customWidth="1"/>
    <col min="5121" max="5124" width="0" style="2" hidden="1" customWidth="1"/>
    <col min="5125" max="5125" width="17.5703125" style="2" customWidth="1"/>
    <col min="5126" max="5126" width="30.5703125" style="2" customWidth="1"/>
    <col min="5127" max="5127" width="21" style="2" customWidth="1"/>
    <col min="5128" max="5128" width="12.5703125" style="2" customWidth="1"/>
    <col min="5129" max="5356" width="9.140625" style="2"/>
    <col min="5357" max="5357" width="36.7109375" style="2" customWidth="1"/>
    <col min="5358" max="5358" width="0" style="2" hidden="1" customWidth="1"/>
    <col min="5359" max="5359" width="15" style="2" customWidth="1"/>
    <col min="5360" max="5360" width="9.7109375" style="2" customWidth="1"/>
    <col min="5361" max="5361" width="16.7109375" style="2" customWidth="1"/>
    <col min="5362" max="5362" width="10.85546875" style="2" customWidth="1"/>
    <col min="5363" max="5364" width="16.7109375" style="2" customWidth="1"/>
    <col min="5365" max="5374" width="0" style="2" hidden="1" customWidth="1"/>
    <col min="5375" max="5375" width="13.42578125" style="2" customWidth="1"/>
    <col min="5376" max="5376" width="19.5703125" style="2" customWidth="1"/>
    <col min="5377" max="5380" width="0" style="2" hidden="1" customWidth="1"/>
    <col min="5381" max="5381" width="17.5703125" style="2" customWidth="1"/>
    <col min="5382" max="5382" width="30.5703125" style="2" customWidth="1"/>
    <col min="5383" max="5383" width="21" style="2" customWidth="1"/>
    <col min="5384" max="5384" width="12.5703125" style="2" customWidth="1"/>
    <col min="5385" max="5612" width="9.140625" style="2"/>
    <col min="5613" max="5613" width="36.7109375" style="2" customWidth="1"/>
    <col min="5614" max="5614" width="0" style="2" hidden="1" customWidth="1"/>
    <col min="5615" max="5615" width="15" style="2" customWidth="1"/>
    <col min="5616" max="5616" width="9.7109375" style="2" customWidth="1"/>
    <col min="5617" max="5617" width="16.7109375" style="2" customWidth="1"/>
    <col min="5618" max="5618" width="10.85546875" style="2" customWidth="1"/>
    <col min="5619" max="5620" width="16.7109375" style="2" customWidth="1"/>
    <col min="5621" max="5630" width="0" style="2" hidden="1" customWidth="1"/>
    <col min="5631" max="5631" width="13.42578125" style="2" customWidth="1"/>
    <col min="5632" max="5632" width="19.5703125" style="2" customWidth="1"/>
    <col min="5633" max="5636" width="0" style="2" hidden="1" customWidth="1"/>
    <col min="5637" max="5637" width="17.5703125" style="2" customWidth="1"/>
    <col min="5638" max="5638" width="30.5703125" style="2" customWidth="1"/>
    <col min="5639" max="5639" width="21" style="2" customWidth="1"/>
    <col min="5640" max="5640" width="12.5703125" style="2" customWidth="1"/>
    <col min="5641" max="5868" width="9.140625" style="2"/>
    <col min="5869" max="5869" width="36.7109375" style="2" customWidth="1"/>
    <col min="5870" max="5870" width="0" style="2" hidden="1" customWidth="1"/>
    <col min="5871" max="5871" width="15" style="2" customWidth="1"/>
    <col min="5872" max="5872" width="9.7109375" style="2" customWidth="1"/>
    <col min="5873" max="5873" width="16.7109375" style="2" customWidth="1"/>
    <col min="5874" max="5874" width="10.85546875" style="2" customWidth="1"/>
    <col min="5875" max="5876" width="16.7109375" style="2" customWidth="1"/>
    <col min="5877" max="5886" width="0" style="2" hidden="1" customWidth="1"/>
    <col min="5887" max="5887" width="13.42578125" style="2" customWidth="1"/>
    <col min="5888" max="5888" width="19.5703125" style="2" customWidth="1"/>
    <col min="5889" max="5892" width="0" style="2" hidden="1" customWidth="1"/>
    <col min="5893" max="5893" width="17.5703125" style="2" customWidth="1"/>
    <col min="5894" max="5894" width="30.5703125" style="2" customWidth="1"/>
    <col min="5895" max="5895" width="21" style="2" customWidth="1"/>
    <col min="5896" max="5896" width="12.5703125" style="2" customWidth="1"/>
    <col min="5897" max="6124" width="9.140625" style="2"/>
    <col min="6125" max="6125" width="36.7109375" style="2" customWidth="1"/>
    <col min="6126" max="6126" width="0" style="2" hidden="1" customWidth="1"/>
    <col min="6127" max="6127" width="15" style="2" customWidth="1"/>
    <col min="6128" max="6128" width="9.7109375" style="2" customWidth="1"/>
    <col min="6129" max="6129" width="16.7109375" style="2" customWidth="1"/>
    <col min="6130" max="6130" width="10.85546875" style="2" customWidth="1"/>
    <col min="6131" max="6132" width="16.7109375" style="2" customWidth="1"/>
    <col min="6133" max="6142" width="0" style="2" hidden="1" customWidth="1"/>
    <col min="6143" max="6143" width="13.42578125" style="2" customWidth="1"/>
    <col min="6144" max="6144" width="19.5703125" style="2" customWidth="1"/>
    <col min="6145" max="6148" width="0" style="2" hidden="1" customWidth="1"/>
    <col min="6149" max="6149" width="17.5703125" style="2" customWidth="1"/>
    <col min="6150" max="6150" width="30.5703125" style="2" customWidth="1"/>
    <col min="6151" max="6151" width="21" style="2" customWidth="1"/>
    <col min="6152" max="6152" width="12.5703125" style="2" customWidth="1"/>
    <col min="6153" max="6380" width="9.140625" style="2"/>
    <col min="6381" max="6381" width="36.7109375" style="2" customWidth="1"/>
    <col min="6382" max="6382" width="0" style="2" hidden="1" customWidth="1"/>
    <col min="6383" max="6383" width="15" style="2" customWidth="1"/>
    <col min="6384" max="6384" width="9.7109375" style="2" customWidth="1"/>
    <col min="6385" max="6385" width="16.7109375" style="2" customWidth="1"/>
    <col min="6386" max="6386" width="10.85546875" style="2" customWidth="1"/>
    <col min="6387" max="6388" width="16.7109375" style="2" customWidth="1"/>
    <col min="6389" max="6398" width="0" style="2" hidden="1" customWidth="1"/>
    <col min="6399" max="6399" width="13.42578125" style="2" customWidth="1"/>
    <col min="6400" max="6400" width="19.5703125" style="2" customWidth="1"/>
    <col min="6401" max="6404" width="0" style="2" hidden="1" customWidth="1"/>
    <col min="6405" max="6405" width="17.5703125" style="2" customWidth="1"/>
    <col min="6406" max="6406" width="30.5703125" style="2" customWidth="1"/>
    <col min="6407" max="6407" width="21" style="2" customWidth="1"/>
    <col min="6408" max="6408" width="12.5703125" style="2" customWidth="1"/>
    <col min="6409" max="6636" width="9.140625" style="2"/>
    <col min="6637" max="6637" width="36.7109375" style="2" customWidth="1"/>
    <col min="6638" max="6638" width="0" style="2" hidden="1" customWidth="1"/>
    <col min="6639" max="6639" width="15" style="2" customWidth="1"/>
    <col min="6640" max="6640" width="9.7109375" style="2" customWidth="1"/>
    <col min="6641" max="6641" width="16.7109375" style="2" customWidth="1"/>
    <col min="6642" max="6642" width="10.85546875" style="2" customWidth="1"/>
    <col min="6643" max="6644" width="16.7109375" style="2" customWidth="1"/>
    <col min="6645" max="6654" width="0" style="2" hidden="1" customWidth="1"/>
    <col min="6655" max="6655" width="13.42578125" style="2" customWidth="1"/>
    <col min="6656" max="6656" width="19.5703125" style="2" customWidth="1"/>
    <col min="6657" max="6660" width="0" style="2" hidden="1" customWidth="1"/>
    <col min="6661" max="6661" width="17.5703125" style="2" customWidth="1"/>
    <col min="6662" max="6662" width="30.5703125" style="2" customWidth="1"/>
    <col min="6663" max="6663" width="21" style="2" customWidth="1"/>
    <col min="6664" max="6664" width="12.5703125" style="2" customWidth="1"/>
    <col min="6665" max="6892" width="9.140625" style="2"/>
    <col min="6893" max="6893" width="36.7109375" style="2" customWidth="1"/>
    <col min="6894" max="6894" width="0" style="2" hidden="1" customWidth="1"/>
    <col min="6895" max="6895" width="15" style="2" customWidth="1"/>
    <col min="6896" max="6896" width="9.7109375" style="2" customWidth="1"/>
    <col min="6897" max="6897" width="16.7109375" style="2" customWidth="1"/>
    <col min="6898" max="6898" width="10.85546875" style="2" customWidth="1"/>
    <col min="6899" max="6900" width="16.7109375" style="2" customWidth="1"/>
    <col min="6901" max="6910" width="0" style="2" hidden="1" customWidth="1"/>
    <col min="6911" max="6911" width="13.42578125" style="2" customWidth="1"/>
    <col min="6912" max="6912" width="19.5703125" style="2" customWidth="1"/>
    <col min="6913" max="6916" width="0" style="2" hidden="1" customWidth="1"/>
    <col min="6917" max="6917" width="17.5703125" style="2" customWidth="1"/>
    <col min="6918" max="6918" width="30.5703125" style="2" customWidth="1"/>
    <col min="6919" max="6919" width="21" style="2" customWidth="1"/>
    <col min="6920" max="6920" width="12.5703125" style="2" customWidth="1"/>
    <col min="6921" max="7148" width="9.140625" style="2"/>
    <col min="7149" max="7149" width="36.7109375" style="2" customWidth="1"/>
    <col min="7150" max="7150" width="0" style="2" hidden="1" customWidth="1"/>
    <col min="7151" max="7151" width="15" style="2" customWidth="1"/>
    <col min="7152" max="7152" width="9.7109375" style="2" customWidth="1"/>
    <col min="7153" max="7153" width="16.7109375" style="2" customWidth="1"/>
    <col min="7154" max="7154" width="10.85546875" style="2" customWidth="1"/>
    <col min="7155" max="7156" width="16.7109375" style="2" customWidth="1"/>
    <col min="7157" max="7166" width="0" style="2" hidden="1" customWidth="1"/>
    <col min="7167" max="7167" width="13.42578125" style="2" customWidth="1"/>
    <col min="7168" max="7168" width="19.5703125" style="2" customWidth="1"/>
    <col min="7169" max="7172" width="0" style="2" hidden="1" customWidth="1"/>
    <col min="7173" max="7173" width="17.5703125" style="2" customWidth="1"/>
    <col min="7174" max="7174" width="30.5703125" style="2" customWidth="1"/>
    <col min="7175" max="7175" width="21" style="2" customWidth="1"/>
    <col min="7176" max="7176" width="12.5703125" style="2" customWidth="1"/>
    <col min="7177" max="7404" width="9.140625" style="2"/>
    <col min="7405" max="7405" width="36.7109375" style="2" customWidth="1"/>
    <col min="7406" max="7406" width="0" style="2" hidden="1" customWidth="1"/>
    <col min="7407" max="7407" width="15" style="2" customWidth="1"/>
    <col min="7408" max="7408" width="9.7109375" style="2" customWidth="1"/>
    <col min="7409" max="7409" width="16.7109375" style="2" customWidth="1"/>
    <col min="7410" max="7410" width="10.85546875" style="2" customWidth="1"/>
    <col min="7411" max="7412" width="16.7109375" style="2" customWidth="1"/>
    <col min="7413" max="7422" width="0" style="2" hidden="1" customWidth="1"/>
    <col min="7423" max="7423" width="13.42578125" style="2" customWidth="1"/>
    <col min="7424" max="7424" width="19.5703125" style="2" customWidth="1"/>
    <col min="7425" max="7428" width="0" style="2" hidden="1" customWidth="1"/>
    <col min="7429" max="7429" width="17.5703125" style="2" customWidth="1"/>
    <col min="7430" max="7430" width="30.5703125" style="2" customWidth="1"/>
    <col min="7431" max="7431" width="21" style="2" customWidth="1"/>
    <col min="7432" max="7432" width="12.5703125" style="2" customWidth="1"/>
    <col min="7433" max="7660" width="9.140625" style="2"/>
    <col min="7661" max="7661" width="36.7109375" style="2" customWidth="1"/>
    <col min="7662" max="7662" width="0" style="2" hidden="1" customWidth="1"/>
    <col min="7663" max="7663" width="15" style="2" customWidth="1"/>
    <col min="7664" max="7664" width="9.7109375" style="2" customWidth="1"/>
    <col min="7665" max="7665" width="16.7109375" style="2" customWidth="1"/>
    <col min="7666" max="7666" width="10.85546875" style="2" customWidth="1"/>
    <col min="7667" max="7668" width="16.7109375" style="2" customWidth="1"/>
    <col min="7669" max="7678" width="0" style="2" hidden="1" customWidth="1"/>
    <col min="7679" max="7679" width="13.42578125" style="2" customWidth="1"/>
    <col min="7680" max="7680" width="19.5703125" style="2" customWidth="1"/>
    <col min="7681" max="7684" width="0" style="2" hidden="1" customWidth="1"/>
    <col min="7685" max="7685" width="17.5703125" style="2" customWidth="1"/>
    <col min="7686" max="7686" width="30.5703125" style="2" customWidth="1"/>
    <col min="7687" max="7687" width="21" style="2" customWidth="1"/>
    <col min="7688" max="7688" width="12.5703125" style="2" customWidth="1"/>
    <col min="7689" max="7916" width="9.140625" style="2"/>
    <col min="7917" max="7917" width="36.7109375" style="2" customWidth="1"/>
    <col min="7918" max="7918" width="0" style="2" hidden="1" customWidth="1"/>
    <col min="7919" max="7919" width="15" style="2" customWidth="1"/>
    <col min="7920" max="7920" width="9.7109375" style="2" customWidth="1"/>
    <col min="7921" max="7921" width="16.7109375" style="2" customWidth="1"/>
    <col min="7922" max="7922" width="10.85546875" style="2" customWidth="1"/>
    <col min="7923" max="7924" width="16.7109375" style="2" customWidth="1"/>
    <col min="7925" max="7934" width="0" style="2" hidden="1" customWidth="1"/>
    <col min="7935" max="7935" width="13.42578125" style="2" customWidth="1"/>
    <col min="7936" max="7936" width="19.5703125" style="2" customWidth="1"/>
    <col min="7937" max="7940" width="0" style="2" hidden="1" customWidth="1"/>
    <col min="7941" max="7941" width="17.5703125" style="2" customWidth="1"/>
    <col min="7942" max="7942" width="30.5703125" style="2" customWidth="1"/>
    <col min="7943" max="7943" width="21" style="2" customWidth="1"/>
    <col min="7944" max="7944" width="12.5703125" style="2" customWidth="1"/>
    <col min="7945" max="8172" width="9.140625" style="2"/>
    <col min="8173" max="8173" width="36.7109375" style="2" customWidth="1"/>
    <col min="8174" max="8174" width="0" style="2" hidden="1" customWidth="1"/>
    <col min="8175" max="8175" width="15" style="2" customWidth="1"/>
    <col min="8176" max="8176" width="9.7109375" style="2" customWidth="1"/>
    <col min="8177" max="8177" width="16.7109375" style="2" customWidth="1"/>
    <col min="8178" max="8178" width="10.85546875" style="2" customWidth="1"/>
    <col min="8179" max="8180" width="16.7109375" style="2" customWidth="1"/>
    <col min="8181" max="8190" width="0" style="2" hidden="1" customWidth="1"/>
    <col min="8191" max="8191" width="13.42578125" style="2" customWidth="1"/>
    <col min="8192" max="8192" width="19.5703125" style="2" customWidth="1"/>
    <col min="8193" max="8196" width="0" style="2" hidden="1" customWidth="1"/>
    <col min="8197" max="8197" width="17.5703125" style="2" customWidth="1"/>
    <col min="8198" max="8198" width="30.5703125" style="2" customWidth="1"/>
    <col min="8199" max="8199" width="21" style="2" customWidth="1"/>
    <col min="8200" max="8200" width="12.5703125" style="2" customWidth="1"/>
    <col min="8201" max="8428" width="9.140625" style="2"/>
    <col min="8429" max="8429" width="36.7109375" style="2" customWidth="1"/>
    <col min="8430" max="8430" width="0" style="2" hidden="1" customWidth="1"/>
    <col min="8431" max="8431" width="15" style="2" customWidth="1"/>
    <col min="8432" max="8432" width="9.7109375" style="2" customWidth="1"/>
    <col min="8433" max="8433" width="16.7109375" style="2" customWidth="1"/>
    <col min="8434" max="8434" width="10.85546875" style="2" customWidth="1"/>
    <col min="8435" max="8436" width="16.7109375" style="2" customWidth="1"/>
    <col min="8437" max="8446" width="0" style="2" hidden="1" customWidth="1"/>
    <col min="8447" max="8447" width="13.42578125" style="2" customWidth="1"/>
    <col min="8448" max="8448" width="19.5703125" style="2" customWidth="1"/>
    <col min="8449" max="8452" width="0" style="2" hidden="1" customWidth="1"/>
    <col min="8453" max="8453" width="17.5703125" style="2" customWidth="1"/>
    <col min="8454" max="8454" width="30.5703125" style="2" customWidth="1"/>
    <col min="8455" max="8455" width="21" style="2" customWidth="1"/>
    <col min="8456" max="8456" width="12.5703125" style="2" customWidth="1"/>
    <col min="8457" max="8684" width="9.140625" style="2"/>
    <col min="8685" max="8685" width="36.7109375" style="2" customWidth="1"/>
    <col min="8686" max="8686" width="0" style="2" hidden="1" customWidth="1"/>
    <col min="8687" max="8687" width="15" style="2" customWidth="1"/>
    <col min="8688" max="8688" width="9.7109375" style="2" customWidth="1"/>
    <col min="8689" max="8689" width="16.7109375" style="2" customWidth="1"/>
    <col min="8690" max="8690" width="10.85546875" style="2" customWidth="1"/>
    <col min="8691" max="8692" width="16.7109375" style="2" customWidth="1"/>
    <col min="8693" max="8702" width="0" style="2" hidden="1" customWidth="1"/>
    <col min="8703" max="8703" width="13.42578125" style="2" customWidth="1"/>
    <col min="8704" max="8704" width="19.5703125" style="2" customWidth="1"/>
    <col min="8705" max="8708" width="0" style="2" hidden="1" customWidth="1"/>
    <col min="8709" max="8709" width="17.5703125" style="2" customWidth="1"/>
    <col min="8710" max="8710" width="30.5703125" style="2" customWidth="1"/>
    <col min="8711" max="8711" width="21" style="2" customWidth="1"/>
    <col min="8712" max="8712" width="12.5703125" style="2" customWidth="1"/>
    <col min="8713" max="8940" width="9.140625" style="2"/>
    <col min="8941" max="8941" width="36.7109375" style="2" customWidth="1"/>
    <col min="8942" max="8942" width="0" style="2" hidden="1" customWidth="1"/>
    <col min="8943" max="8943" width="15" style="2" customWidth="1"/>
    <col min="8944" max="8944" width="9.7109375" style="2" customWidth="1"/>
    <col min="8945" max="8945" width="16.7109375" style="2" customWidth="1"/>
    <col min="8946" max="8946" width="10.85546875" style="2" customWidth="1"/>
    <col min="8947" max="8948" width="16.7109375" style="2" customWidth="1"/>
    <col min="8949" max="8958" width="0" style="2" hidden="1" customWidth="1"/>
    <col min="8959" max="8959" width="13.42578125" style="2" customWidth="1"/>
    <col min="8960" max="8960" width="19.5703125" style="2" customWidth="1"/>
    <col min="8961" max="8964" width="0" style="2" hidden="1" customWidth="1"/>
    <col min="8965" max="8965" width="17.5703125" style="2" customWidth="1"/>
    <col min="8966" max="8966" width="30.5703125" style="2" customWidth="1"/>
    <col min="8967" max="8967" width="21" style="2" customWidth="1"/>
    <col min="8968" max="8968" width="12.5703125" style="2" customWidth="1"/>
    <col min="8969" max="9196" width="9.140625" style="2"/>
    <col min="9197" max="9197" width="36.7109375" style="2" customWidth="1"/>
    <col min="9198" max="9198" width="0" style="2" hidden="1" customWidth="1"/>
    <col min="9199" max="9199" width="15" style="2" customWidth="1"/>
    <col min="9200" max="9200" width="9.7109375" style="2" customWidth="1"/>
    <col min="9201" max="9201" width="16.7109375" style="2" customWidth="1"/>
    <col min="9202" max="9202" width="10.85546875" style="2" customWidth="1"/>
    <col min="9203" max="9204" width="16.7109375" style="2" customWidth="1"/>
    <col min="9205" max="9214" width="0" style="2" hidden="1" customWidth="1"/>
    <col min="9215" max="9215" width="13.42578125" style="2" customWidth="1"/>
    <col min="9216" max="9216" width="19.5703125" style="2" customWidth="1"/>
    <col min="9217" max="9220" width="0" style="2" hidden="1" customWidth="1"/>
    <col min="9221" max="9221" width="17.5703125" style="2" customWidth="1"/>
    <col min="9222" max="9222" width="30.5703125" style="2" customWidth="1"/>
    <col min="9223" max="9223" width="21" style="2" customWidth="1"/>
    <col min="9224" max="9224" width="12.5703125" style="2" customWidth="1"/>
    <col min="9225" max="9452" width="9.140625" style="2"/>
    <col min="9453" max="9453" width="36.7109375" style="2" customWidth="1"/>
    <col min="9454" max="9454" width="0" style="2" hidden="1" customWidth="1"/>
    <col min="9455" max="9455" width="15" style="2" customWidth="1"/>
    <col min="9456" max="9456" width="9.7109375" style="2" customWidth="1"/>
    <col min="9457" max="9457" width="16.7109375" style="2" customWidth="1"/>
    <col min="9458" max="9458" width="10.85546875" style="2" customWidth="1"/>
    <col min="9459" max="9460" width="16.7109375" style="2" customWidth="1"/>
    <col min="9461" max="9470" width="0" style="2" hidden="1" customWidth="1"/>
    <col min="9471" max="9471" width="13.42578125" style="2" customWidth="1"/>
    <col min="9472" max="9472" width="19.5703125" style="2" customWidth="1"/>
    <col min="9473" max="9476" width="0" style="2" hidden="1" customWidth="1"/>
    <col min="9477" max="9477" width="17.5703125" style="2" customWidth="1"/>
    <col min="9478" max="9478" width="30.5703125" style="2" customWidth="1"/>
    <col min="9479" max="9479" width="21" style="2" customWidth="1"/>
    <col min="9480" max="9480" width="12.5703125" style="2" customWidth="1"/>
    <col min="9481" max="9708" width="9.140625" style="2"/>
    <col min="9709" max="9709" width="36.7109375" style="2" customWidth="1"/>
    <col min="9710" max="9710" width="0" style="2" hidden="1" customWidth="1"/>
    <col min="9711" max="9711" width="15" style="2" customWidth="1"/>
    <col min="9712" max="9712" width="9.7109375" style="2" customWidth="1"/>
    <col min="9713" max="9713" width="16.7109375" style="2" customWidth="1"/>
    <col min="9714" max="9714" width="10.85546875" style="2" customWidth="1"/>
    <col min="9715" max="9716" width="16.7109375" style="2" customWidth="1"/>
    <col min="9717" max="9726" width="0" style="2" hidden="1" customWidth="1"/>
    <col min="9727" max="9727" width="13.42578125" style="2" customWidth="1"/>
    <col min="9728" max="9728" width="19.5703125" style="2" customWidth="1"/>
    <col min="9729" max="9732" width="0" style="2" hidden="1" customWidth="1"/>
    <col min="9733" max="9733" width="17.5703125" style="2" customWidth="1"/>
    <col min="9734" max="9734" width="30.5703125" style="2" customWidth="1"/>
    <col min="9735" max="9735" width="21" style="2" customWidth="1"/>
    <col min="9736" max="9736" width="12.5703125" style="2" customWidth="1"/>
    <col min="9737" max="9964" width="9.140625" style="2"/>
    <col min="9965" max="9965" width="36.7109375" style="2" customWidth="1"/>
    <col min="9966" max="9966" width="0" style="2" hidden="1" customWidth="1"/>
    <col min="9967" max="9967" width="15" style="2" customWidth="1"/>
    <col min="9968" max="9968" width="9.7109375" style="2" customWidth="1"/>
    <col min="9969" max="9969" width="16.7109375" style="2" customWidth="1"/>
    <col min="9970" max="9970" width="10.85546875" style="2" customWidth="1"/>
    <col min="9971" max="9972" width="16.7109375" style="2" customWidth="1"/>
    <col min="9973" max="9982" width="0" style="2" hidden="1" customWidth="1"/>
    <col min="9983" max="9983" width="13.42578125" style="2" customWidth="1"/>
    <col min="9984" max="9984" width="19.5703125" style="2" customWidth="1"/>
    <col min="9985" max="9988" width="0" style="2" hidden="1" customWidth="1"/>
    <col min="9989" max="9989" width="17.5703125" style="2" customWidth="1"/>
    <col min="9990" max="9990" width="30.5703125" style="2" customWidth="1"/>
    <col min="9991" max="9991" width="21" style="2" customWidth="1"/>
    <col min="9992" max="9992" width="12.5703125" style="2" customWidth="1"/>
    <col min="9993" max="10220" width="9.140625" style="2"/>
    <col min="10221" max="10221" width="36.7109375" style="2" customWidth="1"/>
    <col min="10222" max="10222" width="0" style="2" hidden="1" customWidth="1"/>
    <col min="10223" max="10223" width="15" style="2" customWidth="1"/>
    <col min="10224" max="10224" width="9.7109375" style="2" customWidth="1"/>
    <col min="10225" max="10225" width="16.7109375" style="2" customWidth="1"/>
    <col min="10226" max="10226" width="10.85546875" style="2" customWidth="1"/>
    <col min="10227" max="10228" width="16.7109375" style="2" customWidth="1"/>
    <col min="10229" max="10238" width="0" style="2" hidden="1" customWidth="1"/>
    <col min="10239" max="10239" width="13.42578125" style="2" customWidth="1"/>
    <col min="10240" max="10240" width="19.5703125" style="2" customWidth="1"/>
    <col min="10241" max="10244" width="0" style="2" hidden="1" customWidth="1"/>
    <col min="10245" max="10245" width="17.5703125" style="2" customWidth="1"/>
    <col min="10246" max="10246" width="30.5703125" style="2" customWidth="1"/>
    <col min="10247" max="10247" width="21" style="2" customWidth="1"/>
    <col min="10248" max="10248" width="12.5703125" style="2" customWidth="1"/>
    <col min="10249" max="10476" width="9.140625" style="2"/>
    <col min="10477" max="10477" width="36.7109375" style="2" customWidth="1"/>
    <col min="10478" max="10478" width="0" style="2" hidden="1" customWidth="1"/>
    <col min="10479" max="10479" width="15" style="2" customWidth="1"/>
    <col min="10480" max="10480" width="9.7109375" style="2" customWidth="1"/>
    <col min="10481" max="10481" width="16.7109375" style="2" customWidth="1"/>
    <col min="10482" max="10482" width="10.85546875" style="2" customWidth="1"/>
    <col min="10483" max="10484" width="16.7109375" style="2" customWidth="1"/>
    <col min="10485" max="10494" width="0" style="2" hidden="1" customWidth="1"/>
    <col min="10495" max="10495" width="13.42578125" style="2" customWidth="1"/>
    <col min="10496" max="10496" width="19.5703125" style="2" customWidth="1"/>
    <col min="10497" max="10500" width="0" style="2" hidden="1" customWidth="1"/>
    <col min="10501" max="10501" width="17.5703125" style="2" customWidth="1"/>
    <col min="10502" max="10502" width="30.5703125" style="2" customWidth="1"/>
    <col min="10503" max="10503" width="21" style="2" customWidth="1"/>
    <col min="10504" max="10504" width="12.5703125" style="2" customWidth="1"/>
    <col min="10505" max="10732" width="9.140625" style="2"/>
    <col min="10733" max="10733" width="36.7109375" style="2" customWidth="1"/>
    <col min="10734" max="10734" width="0" style="2" hidden="1" customWidth="1"/>
    <col min="10735" max="10735" width="15" style="2" customWidth="1"/>
    <col min="10736" max="10736" width="9.7109375" style="2" customWidth="1"/>
    <col min="10737" max="10737" width="16.7109375" style="2" customWidth="1"/>
    <col min="10738" max="10738" width="10.85546875" style="2" customWidth="1"/>
    <col min="10739" max="10740" width="16.7109375" style="2" customWidth="1"/>
    <col min="10741" max="10750" width="0" style="2" hidden="1" customWidth="1"/>
    <col min="10751" max="10751" width="13.42578125" style="2" customWidth="1"/>
    <col min="10752" max="10752" width="19.5703125" style="2" customWidth="1"/>
    <col min="10753" max="10756" width="0" style="2" hidden="1" customWidth="1"/>
    <col min="10757" max="10757" width="17.5703125" style="2" customWidth="1"/>
    <col min="10758" max="10758" width="30.5703125" style="2" customWidth="1"/>
    <col min="10759" max="10759" width="21" style="2" customWidth="1"/>
    <col min="10760" max="10760" width="12.5703125" style="2" customWidth="1"/>
    <col min="10761" max="10988" width="9.140625" style="2"/>
    <col min="10989" max="10989" width="36.7109375" style="2" customWidth="1"/>
    <col min="10990" max="10990" width="0" style="2" hidden="1" customWidth="1"/>
    <col min="10991" max="10991" width="15" style="2" customWidth="1"/>
    <col min="10992" max="10992" width="9.7109375" style="2" customWidth="1"/>
    <col min="10993" max="10993" width="16.7109375" style="2" customWidth="1"/>
    <col min="10994" max="10994" width="10.85546875" style="2" customWidth="1"/>
    <col min="10995" max="10996" width="16.7109375" style="2" customWidth="1"/>
    <col min="10997" max="11006" width="0" style="2" hidden="1" customWidth="1"/>
    <col min="11007" max="11007" width="13.42578125" style="2" customWidth="1"/>
    <col min="11008" max="11008" width="19.5703125" style="2" customWidth="1"/>
    <col min="11009" max="11012" width="0" style="2" hidden="1" customWidth="1"/>
    <col min="11013" max="11013" width="17.5703125" style="2" customWidth="1"/>
    <col min="11014" max="11014" width="30.5703125" style="2" customWidth="1"/>
    <col min="11015" max="11015" width="21" style="2" customWidth="1"/>
    <col min="11016" max="11016" width="12.5703125" style="2" customWidth="1"/>
    <col min="11017" max="11244" width="9.140625" style="2"/>
    <col min="11245" max="11245" width="36.7109375" style="2" customWidth="1"/>
    <col min="11246" max="11246" width="0" style="2" hidden="1" customWidth="1"/>
    <col min="11247" max="11247" width="15" style="2" customWidth="1"/>
    <col min="11248" max="11248" width="9.7109375" style="2" customWidth="1"/>
    <col min="11249" max="11249" width="16.7109375" style="2" customWidth="1"/>
    <col min="11250" max="11250" width="10.85546875" style="2" customWidth="1"/>
    <col min="11251" max="11252" width="16.7109375" style="2" customWidth="1"/>
    <col min="11253" max="11262" width="0" style="2" hidden="1" customWidth="1"/>
    <col min="11263" max="11263" width="13.42578125" style="2" customWidth="1"/>
    <col min="11264" max="11264" width="19.5703125" style="2" customWidth="1"/>
    <col min="11265" max="11268" width="0" style="2" hidden="1" customWidth="1"/>
    <col min="11269" max="11269" width="17.5703125" style="2" customWidth="1"/>
    <col min="11270" max="11270" width="30.5703125" style="2" customWidth="1"/>
    <col min="11271" max="11271" width="21" style="2" customWidth="1"/>
    <col min="11272" max="11272" width="12.5703125" style="2" customWidth="1"/>
    <col min="11273" max="11500" width="9.140625" style="2"/>
    <col min="11501" max="11501" width="36.7109375" style="2" customWidth="1"/>
    <col min="11502" max="11502" width="0" style="2" hidden="1" customWidth="1"/>
    <col min="11503" max="11503" width="15" style="2" customWidth="1"/>
    <col min="11504" max="11504" width="9.7109375" style="2" customWidth="1"/>
    <col min="11505" max="11505" width="16.7109375" style="2" customWidth="1"/>
    <col min="11506" max="11506" width="10.85546875" style="2" customWidth="1"/>
    <col min="11507" max="11508" width="16.7109375" style="2" customWidth="1"/>
    <col min="11509" max="11518" width="0" style="2" hidden="1" customWidth="1"/>
    <col min="11519" max="11519" width="13.42578125" style="2" customWidth="1"/>
    <col min="11520" max="11520" width="19.5703125" style="2" customWidth="1"/>
    <col min="11521" max="11524" width="0" style="2" hidden="1" customWidth="1"/>
    <col min="11525" max="11525" width="17.5703125" style="2" customWidth="1"/>
    <col min="11526" max="11526" width="30.5703125" style="2" customWidth="1"/>
    <col min="11527" max="11527" width="21" style="2" customWidth="1"/>
    <col min="11528" max="11528" width="12.5703125" style="2" customWidth="1"/>
    <col min="11529" max="11756" width="9.140625" style="2"/>
    <col min="11757" max="11757" width="36.7109375" style="2" customWidth="1"/>
    <col min="11758" max="11758" width="0" style="2" hidden="1" customWidth="1"/>
    <col min="11759" max="11759" width="15" style="2" customWidth="1"/>
    <col min="11760" max="11760" width="9.7109375" style="2" customWidth="1"/>
    <col min="11761" max="11761" width="16.7109375" style="2" customWidth="1"/>
    <col min="11762" max="11762" width="10.85546875" style="2" customWidth="1"/>
    <col min="11763" max="11764" width="16.7109375" style="2" customWidth="1"/>
    <col min="11765" max="11774" width="0" style="2" hidden="1" customWidth="1"/>
    <col min="11775" max="11775" width="13.42578125" style="2" customWidth="1"/>
    <col min="11776" max="11776" width="19.5703125" style="2" customWidth="1"/>
    <col min="11777" max="11780" width="0" style="2" hidden="1" customWidth="1"/>
    <col min="11781" max="11781" width="17.5703125" style="2" customWidth="1"/>
    <col min="11782" max="11782" width="30.5703125" style="2" customWidth="1"/>
    <col min="11783" max="11783" width="21" style="2" customWidth="1"/>
    <col min="11784" max="11784" width="12.5703125" style="2" customWidth="1"/>
    <col min="11785" max="12012" width="9.140625" style="2"/>
    <col min="12013" max="12013" width="36.7109375" style="2" customWidth="1"/>
    <col min="12014" max="12014" width="0" style="2" hidden="1" customWidth="1"/>
    <col min="12015" max="12015" width="15" style="2" customWidth="1"/>
    <col min="12016" max="12016" width="9.7109375" style="2" customWidth="1"/>
    <col min="12017" max="12017" width="16.7109375" style="2" customWidth="1"/>
    <col min="12018" max="12018" width="10.85546875" style="2" customWidth="1"/>
    <col min="12019" max="12020" width="16.7109375" style="2" customWidth="1"/>
    <col min="12021" max="12030" width="0" style="2" hidden="1" customWidth="1"/>
    <col min="12031" max="12031" width="13.42578125" style="2" customWidth="1"/>
    <col min="12032" max="12032" width="19.5703125" style="2" customWidth="1"/>
    <col min="12033" max="12036" width="0" style="2" hidden="1" customWidth="1"/>
    <col min="12037" max="12037" width="17.5703125" style="2" customWidth="1"/>
    <col min="12038" max="12038" width="30.5703125" style="2" customWidth="1"/>
    <col min="12039" max="12039" width="21" style="2" customWidth="1"/>
    <col min="12040" max="12040" width="12.5703125" style="2" customWidth="1"/>
    <col min="12041" max="12268" width="9.140625" style="2"/>
    <col min="12269" max="12269" width="36.7109375" style="2" customWidth="1"/>
    <col min="12270" max="12270" width="0" style="2" hidden="1" customWidth="1"/>
    <col min="12271" max="12271" width="15" style="2" customWidth="1"/>
    <col min="12272" max="12272" width="9.7109375" style="2" customWidth="1"/>
    <col min="12273" max="12273" width="16.7109375" style="2" customWidth="1"/>
    <col min="12274" max="12274" width="10.85546875" style="2" customWidth="1"/>
    <col min="12275" max="12276" width="16.7109375" style="2" customWidth="1"/>
    <col min="12277" max="12286" width="0" style="2" hidden="1" customWidth="1"/>
    <col min="12287" max="12287" width="13.42578125" style="2" customWidth="1"/>
    <col min="12288" max="12288" width="19.5703125" style="2" customWidth="1"/>
    <col min="12289" max="12292" width="0" style="2" hidden="1" customWidth="1"/>
    <col min="12293" max="12293" width="17.5703125" style="2" customWidth="1"/>
    <col min="12294" max="12294" width="30.5703125" style="2" customWidth="1"/>
    <col min="12295" max="12295" width="21" style="2" customWidth="1"/>
    <col min="12296" max="12296" width="12.5703125" style="2" customWidth="1"/>
    <col min="12297" max="12524" width="9.140625" style="2"/>
    <col min="12525" max="12525" width="36.7109375" style="2" customWidth="1"/>
    <col min="12526" max="12526" width="0" style="2" hidden="1" customWidth="1"/>
    <col min="12527" max="12527" width="15" style="2" customWidth="1"/>
    <col min="12528" max="12528" width="9.7109375" style="2" customWidth="1"/>
    <col min="12529" max="12529" width="16.7109375" style="2" customWidth="1"/>
    <col min="12530" max="12530" width="10.85546875" style="2" customWidth="1"/>
    <col min="12531" max="12532" width="16.7109375" style="2" customWidth="1"/>
    <col min="12533" max="12542" width="0" style="2" hidden="1" customWidth="1"/>
    <col min="12543" max="12543" width="13.42578125" style="2" customWidth="1"/>
    <col min="12544" max="12544" width="19.5703125" style="2" customWidth="1"/>
    <col min="12545" max="12548" width="0" style="2" hidden="1" customWidth="1"/>
    <col min="12549" max="12549" width="17.5703125" style="2" customWidth="1"/>
    <col min="12550" max="12550" width="30.5703125" style="2" customWidth="1"/>
    <col min="12551" max="12551" width="21" style="2" customWidth="1"/>
    <col min="12552" max="12552" width="12.5703125" style="2" customWidth="1"/>
    <col min="12553" max="12780" width="9.140625" style="2"/>
    <col min="12781" max="12781" width="36.7109375" style="2" customWidth="1"/>
    <col min="12782" max="12782" width="0" style="2" hidden="1" customWidth="1"/>
    <col min="12783" max="12783" width="15" style="2" customWidth="1"/>
    <col min="12784" max="12784" width="9.7109375" style="2" customWidth="1"/>
    <col min="12785" max="12785" width="16.7109375" style="2" customWidth="1"/>
    <col min="12786" max="12786" width="10.85546875" style="2" customWidth="1"/>
    <col min="12787" max="12788" width="16.7109375" style="2" customWidth="1"/>
    <col min="12789" max="12798" width="0" style="2" hidden="1" customWidth="1"/>
    <col min="12799" max="12799" width="13.42578125" style="2" customWidth="1"/>
    <col min="12800" max="12800" width="19.5703125" style="2" customWidth="1"/>
    <col min="12801" max="12804" width="0" style="2" hidden="1" customWidth="1"/>
    <col min="12805" max="12805" width="17.5703125" style="2" customWidth="1"/>
    <col min="12806" max="12806" width="30.5703125" style="2" customWidth="1"/>
    <col min="12807" max="12807" width="21" style="2" customWidth="1"/>
    <col min="12808" max="12808" width="12.5703125" style="2" customWidth="1"/>
    <col min="12809" max="13036" width="9.140625" style="2"/>
    <col min="13037" max="13037" width="36.7109375" style="2" customWidth="1"/>
    <col min="13038" max="13038" width="0" style="2" hidden="1" customWidth="1"/>
    <col min="13039" max="13039" width="15" style="2" customWidth="1"/>
    <col min="13040" max="13040" width="9.7109375" style="2" customWidth="1"/>
    <col min="13041" max="13041" width="16.7109375" style="2" customWidth="1"/>
    <col min="13042" max="13042" width="10.85546875" style="2" customWidth="1"/>
    <col min="13043" max="13044" width="16.7109375" style="2" customWidth="1"/>
    <col min="13045" max="13054" width="0" style="2" hidden="1" customWidth="1"/>
    <col min="13055" max="13055" width="13.42578125" style="2" customWidth="1"/>
    <col min="13056" max="13056" width="19.5703125" style="2" customWidth="1"/>
    <col min="13057" max="13060" width="0" style="2" hidden="1" customWidth="1"/>
    <col min="13061" max="13061" width="17.5703125" style="2" customWidth="1"/>
    <col min="13062" max="13062" width="30.5703125" style="2" customWidth="1"/>
    <col min="13063" max="13063" width="21" style="2" customWidth="1"/>
    <col min="13064" max="13064" width="12.5703125" style="2" customWidth="1"/>
    <col min="13065" max="13292" width="9.140625" style="2"/>
    <col min="13293" max="13293" width="36.7109375" style="2" customWidth="1"/>
    <col min="13294" max="13294" width="0" style="2" hidden="1" customWidth="1"/>
    <col min="13295" max="13295" width="15" style="2" customWidth="1"/>
    <col min="13296" max="13296" width="9.7109375" style="2" customWidth="1"/>
    <col min="13297" max="13297" width="16.7109375" style="2" customWidth="1"/>
    <col min="13298" max="13298" width="10.85546875" style="2" customWidth="1"/>
    <col min="13299" max="13300" width="16.7109375" style="2" customWidth="1"/>
    <col min="13301" max="13310" width="0" style="2" hidden="1" customWidth="1"/>
    <col min="13311" max="13311" width="13.42578125" style="2" customWidth="1"/>
    <col min="13312" max="13312" width="19.5703125" style="2" customWidth="1"/>
    <col min="13313" max="13316" width="0" style="2" hidden="1" customWidth="1"/>
    <col min="13317" max="13317" width="17.5703125" style="2" customWidth="1"/>
    <col min="13318" max="13318" width="30.5703125" style="2" customWidth="1"/>
    <col min="13319" max="13319" width="21" style="2" customWidth="1"/>
    <col min="13320" max="13320" width="12.5703125" style="2" customWidth="1"/>
    <col min="13321" max="13548" width="9.140625" style="2"/>
    <col min="13549" max="13549" width="36.7109375" style="2" customWidth="1"/>
    <col min="13550" max="13550" width="0" style="2" hidden="1" customWidth="1"/>
    <col min="13551" max="13551" width="15" style="2" customWidth="1"/>
    <col min="13552" max="13552" width="9.7109375" style="2" customWidth="1"/>
    <col min="13553" max="13553" width="16.7109375" style="2" customWidth="1"/>
    <col min="13554" max="13554" width="10.85546875" style="2" customWidth="1"/>
    <col min="13555" max="13556" width="16.7109375" style="2" customWidth="1"/>
    <col min="13557" max="13566" width="0" style="2" hidden="1" customWidth="1"/>
    <col min="13567" max="13567" width="13.42578125" style="2" customWidth="1"/>
    <col min="13568" max="13568" width="19.5703125" style="2" customWidth="1"/>
    <col min="13569" max="13572" width="0" style="2" hidden="1" customWidth="1"/>
    <col min="13573" max="13573" width="17.5703125" style="2" customWidth="1"/>
    <col min="13574" max="13574" width="30.5703125" style="2" customWidth="1"/>
    <col min="13575" max="13575" width="21" style="2" customWidth="1"/>
    <col min="13576" max="13576" width="12.5703125" style="2" customWidth="1"/>
    <col min="13577" max="13804" width="9.140625" style="2"/>
    <col min="13805" max="13805" width="36.7109375" style="2" customWidth="1"/>
    <col min="13806" max="13806" width="0" style="2" hidden="1" customWidth="1"/>
    <col min="13807" max="13807" width="15" style="2" customWidth="1"/>
    <col min="13808" max="13808" width="9.7109375" style="2" customWidth="1"/>
    <col min="13809" max="13809" width="16.7109375" style="2" customWidth="1"/>
    <col min="13810" max="13810" width="10.85546875" style="2" customWidth="1"/>
    <col min="13811" max="13812" width="16.7109375" style="2" customWidth="1"/>
    <col min="13813" max="13822" width="0" style="2" hidden="1" customWidth="1"/>
    <col min="13823" max="13823" width="13.42578125" style="2" customWidth="1"/>
    <col min="13824" max="13824" width="19.5703125" style="2" customWidth="1"/>
    <col min="13825" max="13828" width="0" style="2" hidden="1" customWidth="1"/>
    <col min="13829" max="13829" width="17.5703125" style="2" customWidth="1"/>
    <col min="13830" max="13830" width="30.5703125" style="2" customWidth="1"/>
    <col min="13831" max="13831" width="21" style="2" customWidth="1"/>
    <col min="13832" max="13832" width="12.5703125" style="2" customWidth="1"/>
    <col min="13833" max="14060" width="9.140625" style="2"/>
    <col min="14061" max="14061" width="36.7109375" style="2" customWidth="1"/>
    <col min="14062" max="14062" width="0" style="2" hidden="1" customWidth="1"/>
    <col min="14063" max="14063" width="15" style="2" customWidth="1"/>
    <col min="14064" max="14064" width="9.7109375" style="2" customWidth="1"/>
    <col min="14065" max="14065" width="16.7109375" style="2" customWidth="1"/>
    <col min="14066" max="14066" width="10.85546875" style="2" customWidth="1"/>
    <col min="14067" max="14068" width="16.7109375" style="2" customWidth="1"/>
    <col min="14069" max="14078" width="0" style="2" hidden="1" customWidth="1"/>
    <col min="14079" max="14079" width="13.42578125" style="2" customWidth="1"/>
    <col min="14080" max="14080" width="19.5703125" style="2" customWidth="1"/>
    <col min="14081" max="14084" width="0" style="2" hidden="1" customWidth="1"/>
    <col min="14085" max="14085" width="17.5703125" style="2" customWidth="1"/>
    <col min="14086" max="14086" width="30.5703125" style="2" customWidth="1"/>
    <col min="14087" max="14087" width="21" style="2" customWidth="1"/>
    <col min="14088" max="14088" width="12.5703125" style="2" customWidth="1"/>
    <col min="14089" max="14316" width="9.140625" style="2"/>
    <col min="14317" max="14317" width="36.7109375" style="2" customWidth="1"/>
    <col min="14318" max="14318" width="0" style="2" hidden="1" customWidth="1"/>
    <col min="14319" max="14319" width="15" style="2" customWidth="1"/>
    <col min="14320" max="14320" width="9.7109375" style="2" customWidth="1"/>
    <col min="14321" max="14321" width="16.7109375" style="2" customWidth="1"/>
    <col min="14322" max="14322" width="10.85546875" style="2" customWidth="1"/>
    <col min="14323" max="14324" width="16.7109375" style="2" customWidth="1"/>
    <col min="14325" max="14334" width="0" style="2" hidden="1" customWidth="1"/>
    <col min="14335" max="14335" width="13.42578125" style="2" customWidth="1"/>
    <col min="14336" max="14336" width="19.5703125" style="2" customWidth="1"/>
    <col min="14337" max="14340" width="0" style="2" hidden="1" customWidth="1"/>
    <col min="14341" max="14341" width="17.5703125" style="2" customWidth="1"/>
    <col min="14342" max="14342" width="30.5703125" style="2" customWidth="1"/>
    <col min="14343" max="14343" width="21" style="2" customWidth="1"/>
    <col min="14344" max="14344" width="12.5703125" style="2" customWidth="1"/>
    <col min="14345" max="14572" width="9.140625" style="2"/>
    <col min="14573" max="14573" width="36.7109375" style="2" customWidth="1"/>
    <col min="14574" max="14574" width="0" style="2" hidden="1" customWidth="1"/>
    <col min="14575" max="14575" width="15" style="2" customWidth="1"/>
    <col min="14576" max="14576" width="9.7109375" style="2" customWidth="1"/>
    <col min="14577" max="14577" width="16.7109375" style="2" customWidth="1"/>
    <col min="14578" max="14578" width="10.85546875" style="2" customWidth="1"/>
    <col min="14579" max="14580" width="16.7109375" style="2" customWidth="1"/>
    <col min="14581" max="14590" width="0" style="2" hidden="1" customWidth="1"/>
    <col min="14591" max="14591" width="13.42578125" style="2" customWidth="1"/>
    <col min="14592" max="14592" width="19.5703125" style="2" customWidth="1"/>
    <col min="14593" max="14596" width="0" style="2" hidden="1" customWidth="1"/>
    <col min="14597" max="14597" width="17.5703125" style="2" customWidth="1"/>
    <col min="14598" max="14598" width="30.5703125" style="2" customWidth="1"/>
    <col min="14599" max="14599" width="21" style="2" customWidth="1"/>
    <col min="14600" max="14600" width="12.5703125" style="2" customWidth="1"/>
    <col min="14601" max="14828" width="9.140625" style="2"/>
    <col min="14829" max="14829" width="36.7109375" style="2" customWidth="1"/>
    <col min="14830" max="14830" width="0" style="2" hidden="1" customWidth="1"/>
    <col min="14831" max="14831" width="15" style="2" customWidth="1"/>
    <col min="14832" max="14832" width="9.7109375" style="2" customWidth="1"/>
    <col min="14833" max="14833" width="16.7109375" style="2" customWidth="1"/>
    <col min="14834" max="14834" width="10.85546875" style="2" customWidth="1"/>
    <col min="14835" max="14836" width="16.7109375" style="2" customWidth="1"/>
    <col min="14837" max="14846" width="0" style="2" hidden="1" customWidth="1"/>
    <col min="14847" max="14847" width="13.42578125" style="2" customWidth="1"/>
    <col min="14848" max="14848" width="19.5703125" style="2" customWidth="1"/>
    <col min="14849" max="14852" width="0" style="2" hidden="1" customWidth="1"/>
    <col min="14853" max="14853" width="17.5703125" style="2" customWidth="1"/>
    <col min="14854" max="14854" width="30.5703125" style="2" customWidth="1"/>
    <col min="14855" max="14855" width="21" style="2" customWidth="1"/>
    <col min="14856" max="14856" width="12.5703125" style="2" customWidth="1"/>
    <col min="14857" max="15084" width="9.140625" style="2"/>
    <col min="15085" max="15085" width="36.7109375" style="2" customWidth="1"/>
    <col min="15086" max="15086" width="0" style="2" hidden="1" customWidth="1"/>
    <col min="15087" max="15087" width="15" style="2" customWidth="1"/>
    <col min="15088" max="15088" width="9.7109375" style="2" customWidth="1"/>
    <col min="15089" max="15089" width="16.7109375" style="2" customWidth="1"/>
    <col min="15090" max="15090" width="10.85546875" style="2" customWidth="1"/>
    <col min="15091" max="15092" width="16.7109375" style="2" customWidth="1"/>
    <col min="15093" max="15102" width="0" style="2" hidden="1" customWidth="1"/>
    <col min="15103" max="15103" width="13.42578125" style="2" customWidth="1"/>
    <col min="15104" max="15104" width="19.5703125" style="2" customWidth="1"/>
    <col min="15105" max="15108" width="0" style="2" hidden="1" customWidth="1"/>
    <col min="15109" max="15109" width="17.5703125" style="2" customWidth="1"/>
    <col min="15110" max="15110" width="30.5703125" style="2" customWidth="1"/>
    <col min="15111" max="15111" width="21" style="2" customWidth="1"/>
    <col min="15112" max="15112" width="12.5703125" style="2" customWidth="1"/>
    <col min="15113" max="15340" width="9.140625" style="2"/>
    <col min="15341" max="15341" width="36.7109375" style="2" customWidth="1"/>
    <col min="15342" max="15342" width="0" style="2" hidden="1" customWidth="1"/>
    <col min="15343" max="15343" width="15" style="2" customWidth="1"/>
    <col min="15344" max="15344" width="9.7109375" style="2" customWidth="1"/>
    <col min="15345" max="15345" width="16.7109375" style="2" customWidth="1"/>
    <col min="15346" max="15346" width="10.85546875" style="2" customWidth="1"/>
    <col min="15347" max="15348" width="16.7109375" style="2" customWidth="1"/>
    <col min="15349" max="15358" width="0" style="2" hidden="1" customWidth="1"/>
    <col min="15359" max="15359" width="13.42578125" style="2" customWidth="1"/>
    <col min="15360" max="15360" width="19.5703125" style="2" customWidth="1"/>
    <col min="15361" max="15364" width="0" style="2" hidden="1" customWidth="1"/>
    <col min="15365" max="15365" width="17.5703125" style="2" customWidth="1"/>
    <col min="15366" max="15366" width="30.5703125" style="2" customWidth="1"/>
    <col min="15367" max="15367" width="21" style="2" customWidth="1"/>
    <col min="15368" max="15368" width="12.5703125" style="2" customWidth="1"/>
    <col min="15369" max="15596" width="9.140625" style="2"/>
    <col min="15597" max="15597" width="36.7109375" style="2" customWidth="1"/>
    <col min="15598" max="15598" width="0" style="2" hidden="1" customWidth="1"/>
    <col min="15599" max="15599" width="15" style="2" customWidth="1"/>
    <col min="15600" max="15600" width="9.7109375" style="2" customWidth="1"/>
    <col min="15601" max="15601" width="16.7109375" style="2" customWidth="1"/>
    <col min="15602" max="15602" width="10.85546875" style="2" customWidth="1"/>
    <col min="15603" max="15604" width="16.7109375" style="2" customWidth="1"/>
    <col min="15605" max="15614" width="0" style="2" hidden="1" customWidth="1"/>
    <col min="15615" max="15615" width="13.42578125" style="2" customWidth="1"/>
    <col min="15616" max="15616" width="19.5703125" style="2" customWidth="1"/>
    <col min="15617" max="15620" width="0" style="2" hidden="1" customWidth="1"/>
    <col min="15621" max="15621" width="17.5703125" style="2" customWidth="1"/>
    <col min="15622" max="15622" width="30.5703125" style="2" customWidth="1"/>
    <col min="15623" max="15623" width="21" style="2" customWidth="1"/>
    <col min="15624" max="15624" width="12.5703125" style="2" customWidth="1"/>
    <col min="15625" max="15852" width="9.140625" style="2"/>
    <col min="15853" max="15853" width="36.7109375" style="2" customWidth="1"/>
    <col min="15854" max="15854" width="0" style="2" hidden="1" customWidth="1"/>
    <col min="15855" max="15855" width="15" style="2" customWidth="1"/>
    <col min="15856" max="15856" width="9.7109375" style="2" customWidth="1"/>
    <col min="15857" max="15857" width="16.7109375" style="2" customWidth="1"/>
    <col min="15858" max="15858" width="10.85546875" style="2" customWidth="1"/>
    <col min="15859" max="15860" width="16.7109375" style="2" customWidth="1"/>
    <col min="15861" max="15870" width="0" style="2" hidden="1" customWidth="1"/>
    <col min="15871" max="15871" width="13.42578125" style="2" customWidth="1"/>
    <col min="15872" max="15872" width="19.5703125" style="2" customWidth="1"/>
    <col min="15873" max="15876" width="0" style="2" hidden="1" customWidth="1"/>
    <col min="15877" max="15877" width="17.5703125" style="2" customWidth="1"/>
    <col min="15878" max="15878" width="30.5703125" style="2" customWidth="1"/>
    <col min="15879" max="15879" width="21" style="2" customWidth="1"/>
    <col min="15880" max="15880" width="12.5703125" style="2" customWidth="1"/>
    <col min="15881" max="16108" width="9.140625" style="2"/>
    <col min="16109" max="16109" width="36.7109375" style="2" customWidth="1"/>
    <col min="16110" max="16110" width="0" style="2" hidden="1" customWidth="1"/>
    <col min="16111" max="16111" width="15" style="2" customWidth="1"/>
    <col min="16112" max="16112" width="9.7109375" style="2" customWidth="1"/>
    <col min="16113" max="16113" width="16.7109375" style="2" customWidth="1"/>
    <col min="16114" max="16114" width="10.85546875" style="2" customWidth="1"/>
    <col min="16115" max="16116" width="16.7109375" style="2" customWidth="1"/>
    <col min="16117" max="16126" width="0" style="2" hidden="1" customWidth="1"/>
    <col min="16127" max="16127" width="13.42578125" style="2" customWidth="1"/>
    <col min="16128" max="16128" width="19.5703125" style="2" customWidth="1"/>
    <col min="16129" max="16132" width="0" style="2" hidden="1" customWidth="1"/>
    <col min="16133" max="16133" width="17.5703125" style="2" customWidth="1"/>
    <col min="16134" max="16134" width="30.5703125" style="2" customWidth="1"/>
    <col min="16135" max="16135" width="21" style="2" customWidth="1"/>
    <col min="16136" max="16136" width="12.5703125" style="2" customWidth="1"/>
    <col min="16137" max="16384" width="9.140625" style="2"/>
  </cols>
  <sheetData>
    <row r="1" spans="1:76" ht="20.25" x14ac:dyDescent="0.3">
      <c r="A1" s="269"/>
      <c r="B1" s="269"/>
      <c r="C1" s="269"/>
      <c r="D1" s="269"/>
      <c r="E1" s="269"/>
      <c r="F1" s="269"/>
      <c r="G1" s="269"/>
      <c r="H1" s="269"/>
      <c r="I1" s="269"/>
      <c r="J1" s="269"/>
    </row>
    <row r="3" spans="1:76" ht="18" x14ac:dyDescent="0.25">
      <c r="A3" s="268" t="s">
        <v>1556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76" ht="13.5" thickBot="1" x14ac:dyDescent="0.25"/>
    <row r="5" spans="1:76" ht="54.75" customHeight="1" thickBot="1" x14ac:dyDescent="0.25">
      <c r="B5" s="6" t="s">
        <v>0</v>
      </c>
      <c r="C5" s="270" t="s">
        <v>1</v>
      </c>
      <c r="D5" s="270"/>
      <c r="E5" s="270"/>
      <c r="F5" s="271" t="s">
        <v>2</v>
      </c>
      <c r="G5" s="271"/>
      <c r="H5" s="7" t="s">
        <v>3</v>
      </c>
      <c r="I5" s="270" t="s">
        <v>4</v>
      </c>
      <c r="J5" s="272"/>
    </row>
    <row r="6" spans="1:76" ht="49.5" customHeight="1" thickBot="1" x14ac:dyDescent="0.25">
      <c r="B6" s="8">
        <v>1</v>
      </c>
      <c r="C6" s="273" t="s">
        <v>5</v>
      </c>
      <c r="D6" s="273"/>
      <c r="E6" s="273"/>
      <c r="F6" s="274">
        <v>85861.6</v>
      </c>
      <c r="G6" s="274"/>
      <c r="H6" s="9">
        <v>154</v>
      </c>
      <c r="I6" s="274">
        <v>28278.7</v>
      </c>
      <c r="J6" s="275"/>
      <c r="K6" s="266">
        <f>G76+G100+G114+G142+G151+G172+G179+G232+G247+G270+G366+G374+G421+G438+G450+G473+G925+G1141+G1242+G1261+G1299+G1401+G1471+G1542+G1632+G1707+G1738+G1773+G1816+G1855+G1886+G1895+G1904+G1914+G1921+G1966+G1984+G1993+G2003+G2032+G2044+G2066+G2103+G2202+G2376</f>
        <v>28278.728190000002</v>
      </c>
    </row>
    <row r="7" spans="1:76" x14ac:dyDescent="0.2">
      <c r="K7" s="266">
        <f>C80+C104+C119+C146+C155+C176+C183+C236+C251+C274+C370+C378+C425+C442+C454+C477+C929+C1145+C1246+C1265+C1303+C1405+C1475+C1546+C1636+C1711+C1742+C1777+C1820+C1859+C1891+C1899+C1908+C1918+C1925+C1970+C1988+C1997+C2007+C2036+C2048+C2070+C2107+C2206+C2380</f>
        <v>171723.13999999996</v>
      </c>
      <c r="L7" s="266"/>
    </row>
    <row r="8" spans="1:76" x14ac:dyDescent="0.2">
      <c r="K8" s="266"/>
      <c r="L8" s="266"/>
    </row>
    <row r="10" spans="1:76" ht="15" x14ac:dyDescent="0.25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76" ht="18" x14ac:dyDescent="0.25">
      <c r="A11" s="268" t="s">
        <v>1557</v>
      </c>
      <c r="B11" s="287" t="s">
        <v>1558</v>
      </c>
      <c r="C11" s="287"/>
      <c r="D11" s="287"/>
      <c r="E11" s="287"/>
      <c r="F11" s="287"/>
      <c r="G11" s="287"/>
      <c r="H11" s="287"/>
      <c r="I11" s="287"/>
      <c r="J11" s="287"/>
    </row>
    <row r="12" spans="1:76" ht="18.75" thickBo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76" s="11" customFormat="1" ht="30" customHeight="1" x14ac:dyDescent="0.25">
      <c r="A13" s="276" t="s">
        <v>6</v>
      </c>
      <c r="B13" s="276" t="s">
        <v>7</v>
      </c>
      <c r="C13" s="283" t="s">
        <v>8</v>
      </c>
      <c r="D13" s="284"/>
      <c r="E13" s="283" t="s">
        <v>9</v>
      </c>
      <c r="F13" s="284"/>
      <c r="G13" s="276" t="s">
        <v>4</v>
      </c>
      <c r="H13" s="279" t="s">
        <v>10</v>
      </c>
      <c r="I13" s="279" t="s">
        <v>11</v>
      </c>
      <c r="J13" s="276" t="s">
        <v>12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</row>
    <row r="14" spans="1:76" s="11" customFormat="1" ht="30" customHeight="1" thickBot="1" x14ac:dyDescent="0.3">
      <c r="A14" s="277"/>
      <c r="B14" s="277"/>
      <c r="C14" s="285"/>
      <c r="D14" s="286"/>
      <c r="E14" s="285"/>
      <c r="F14" s="286"/>
      <c r="G14" s="277"/>
      <c r="H14" s="280"/>
      <c r="I14" s="280"/>
      <c r="J14" s="27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</row>
    <row r="15" spans="1:76" s="11" customFormat="1" ht="30" customHeight="1" thickBot="1" x14ac:dyDescent="0.3">
      <c r="A15" s="277"/>
      <c r="B15" s="277"/>
      <c r="C15" s="12" t="s">
        <v>13</v>
      </c>
      <c r="D15" s="13" t="s">
        <v>14</v>
      </c>
      <c r="E15" s="12" t="s">
        <v>13</v>
      </c>
      <c r="F15" s="13" t="s">
        <v>14</v>
      </c>
      <c r="G15" s="277"/>
      <c r="H15" s="280"/>
      <c r="I15" s="280"/>
      <c r="J15" s="277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</row>
    <row r="16" spans="1:76" s="11" customFormat="1" ht="15" customHeight="1" thickBot="1" x14ac:dyDescent="0.3">
      <c r="A16" s="278"/>
      <c r="B16" s="278"/>
      <c r="C16" s="13" t="s">
        <v>15</v>
      </c>
      <c r="D16" s="13" t="s">
        <v>16</v>
      </c>
      <c r="E16" s="13" t="s">
        <v>15</v>
      </c>
      <c r="F16" s="13" t="s">
        <v>16</v>
      </c>
      <c r="G16" s="278"/>
      <c r="H16" s="281"/>
      <c r="I16" s="281"/>
      <c r="J16" s="278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</row>
    <row r="17" spans="1:76" s="18" customFormat="1" ht="15" x14ac:dyDescent="0.2">
      <c r="A17" s="14" t="s">
        <v>17</v>
      </c>
      <c r="B17" s="14"/>
      <c r="C17" s="15"/>
      <c r="D17" s="15"/>
      <c r="E17" s="15"/>
      <c r="F17" s="15"/>
      <c r="G17" s="15"/>
      <c r="H17" s="15"/>
      <c r="I17" s="14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</row>
    <row r="18" spans="1:76" x14ac:dyDescent="0.2">
      <c r="A18" s="19" t="s">
        <v>19</v>
      </c>
      <c r="B18" s="296" t="s">
        <v>20</v>
      </c>
      <c r="C18" s="20">
        <v>273</v>
      </c>
      <c r="D18" s="20">
        <v>312.39999999999998</v>
      </c>
      <c r="E18" s="20">
        <v>273</v>
      </c>
      <c r="F18" s="20">
        <v>312.39999999999998</v>
      </c>
      <c r="G18" s="21">
        <f t="shared" ref="G18:G75" si="0">((C18/1000)*D18)+((E18/1000)*F18)</f>
        <v>170.57040000000001</v>
      </c>
      <c r="H18" s="22">
        <v>2008</v>
      </c>
      <c r="I18" s="23" t="s">
        <v>21</v>
      </c>
      <c r="J18" s="20">
        <v>40</v>
      </c>
    </row>
    <row r="19" spans="1:76" x14ac:dyDescent="0.2">
      <c r="A19" s="26" t="s">
        <v>22</v>
      </c>
      <c r="B19" s="297"/>
      <c r="C19" s="20">
        <v>133</v>
      </c>
      <c r="D19" s="20">
        <v>39.299999999999997</v>
      </c>
      <c r="E19" s="20">
        <v>133</v>
      </c>
      <c r="F19" s="20">
        <v>39.299999999999997</v>
      </c>
      <c r="G19" s="21">
        <f t="shared" si="0"/>
        <v>10.453799999999999</v>
      </c>
      <c r="H19" s="22">
        <v>2017</v>
      </c>
      <c r="I19" s="20" t="s">
        <v>23</v>
      </c>
      <c r="J19" s="20">
        <v>4</v>
      </c>
    </row>
    <row r="20" spans="1:76" x14ac:dyDescent="0.2">
      <c r="A20" s="27" t="s">
        <v>24</v>
      </c>
      <c r="B20" s="297"/>
      <c r="C20" s="28">
        <v>133</v>
      </c>
      <c r="D20" s="28">
        <v>39.299999999999997</v>
      </c>
      <c r="E20" s="28">
        <v>108</v>
      </c>
      <c r="F20" s="28">
        <v>39.299999999999997</v>
      </c>
      <c r="G20" s="21">
        <f t="shared" si="0"/>
        <v>9.4712999999999994</v>
      </c>
      <c r="H20" s="29">
        <v>2017</v>
      </c>
      <c r="I20" s="28" t="s">
        <v>23</v>
      </c>
      <c r="J20" s="20">
        <v>4</v>
      </c>
    </row>
    <row r="21" spans="1:76" x14ac:dyDescent="0.2">
      <c r="A21" s="19" t="s">
        <v>25</v>
      </c>
      <c r="B21" s="297"/>
      <c r="C21" s="20">
        <v>133</v>
      </c>
      <c r="D21" s="20">
        <v>4</v>
      </c>
      <c r="E21" s="20">
        <v>133</v>
      </c>
      <c r="F21" s="20">
        <v>4</v>
      </c>
      <c r="G21" s="21">
        <f t="shared" si="0"/>
        <v>1.0640000000000001</v>
      </c>
      <c r="H21" s="22">
        <v>2009</v>
      </c>
      <c r="I21" s="23" t="s">
        <v>21</v>
      </c>
      <c r="J21" s="20">
        <v>36</v>
      </c>
    </row>
    <row r="22" spans="1:76" x14ac:dyDescent="0.2">
      <c r="A22" s="30" t="s">
        <v>24</v>
      </c>
      <c r="B22" s="298"/>
      <c r="C22" s="20">
        <v>159</v>
      </c>
      <c r="D22" s="20">
        <v>4</v>
      </c>
      <c r="E22" s="20">
        <v>108</v>
      </c>
      <c r="F22" s="20">
        <v>4</v>
      </c>
      <c r="G22" s="21">
        <f>((C22/1000)*D22)+((E22/1000)*F22)</f>
        <v>1.0680000000000001</v>
      </c>
      <c r="H22" s="22">
        <v>2009</v>
      </c>
      <c r="I22" s="23" t="s">
        <v>21</v>
      </c>
      <c r="J22" s="20">
        <v>36</v>
      </c>
    </row>
    <row r="23" spans="1:76" x14ac:dyDescent="0.2">
      <c r="A23" s="19" t="s">
        <v>26</v>
      </c>
      <c r="B23" s="299" t="s">
        <v>27</v>
      </c>
      <c r="C23" s="20">
        <v>89</v>
      </c>
      <c r="D23" s="20">
        <v>39</v>
      </c>
      <c r="E23" s="20">
        <v>89</v>
      </c>
      <c r="F23" s="20">
        <v>39</v>
      </c>
      <c r="G23" s="21">
        <f t="shared" si="0"/>
        <v>6.9419999999999993</v>
      </c>
      <c r="H23" s="22">
        <v>2009</v>
      </c>
      <c r="I23" s="23" t="s">
        <v>21</v>
      </c>
      <c r="J23" s="20">
        <v>36</v>
      </c>
    </row>
    <row r="24" spans="1:76" x14ac:dyDescent="0.2">
      <c r="A24" s="30" t="s">
        <v>24</v>
      </c>
      <c r="B24" s="300"/>
      <c r="C24" s="20">
        <v>108</v>
      </c>
      <c r="D24" s="20">
        <v>39</v>
      </c>
      <c r="E24" s="20">
        <v>89</v>
      </c>
      <c r="F24" s="20">
        <v>39</v>
      </c>
      <c r="G24" s="21">
        <f t="shared" si="0"/>
        <v>7.6829999999999998</v>
      </c>
      <c r="H24" s="22">
        <v>2009</v>
      </c>
      <c r="I24" s="23" t="s">
        <v>21</v>
      </c>
      <c r="J24" s="20">
        <v>36</v>
      </c>
    </row>
    <row r="25" spans="1:76" x14ac:dyDescent="0.2">
      <c r="A25" s="19" t="s">
        <v>28</v>
      </c>
      <c r="B25" s="300"/>
      <c r="C25" s="20">
        <v>89</v>
      </c>
      <c r="D25" s="20">
        <v>13.5</v>
      </c>
      <c r="E25" s="20">
        <v>89</v>
      </c>
      <c r="F25" s="20">
        <v>13.5</v>
      </c>
      <c r="G25" s="21">
        <f t="shared" si="0"/>
        <v>2.403</v>
      </c>
      <c r="H25" s="22">
        <v>2009</v>
      </c>
      <c r="I25" s="23" t="s">
        <v>21</v>
      </c>
      <c r="J25" s="20">
        <v>36</v>
      </c>
    </row>
    <row r="26" spans="1:76" x14ac:dyDescent="0.2">
      <c r="A26" s="30" t="s">
        <v>24</v>
      </c>
      <c r="B26" s="301"/>
      <c r="C26" s="20">
        <v>108</v>
      </c>
      <c r="D26" s="20">
        <v>13.5</v>
      </c>
      <c r="E26" s="20">
        <v>89</v>
      </c>
      <c r="F26" s="20">
        <v>13.5</v>
      </c>
      <c r="G26" s="21">
        <f t="shared" si="0"/>
        <v>2.6595</v>
      </c>
      <c r="H26" s="22">
        <v>2009</v>
      </c>
      <c r="I26" s="23" t="s">
        <v>21</v>
      </c>
      <c r="J26" s="20">
        <v>36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x14ac:dyDescent="0.2">
      <c r="A27" s="19" t="s">
        <v>29</v>
      </c>
      <c r="B27" s="302" t="s">
        <v>27</v>
      </c>
      <c r="C27" s="20">
        <v>133</v>
      </c>
      <c r="D27" s="20">
        <v>86.7</v>
      </c>
      <c r="E27" s="20">
        <v>133</v>
      </c>
      <c r="F27" s="20">
        <v>86.7</v>
      </c>
      <c r="G27" s="21">
        <f t="shared" si="0"/>
        <v>23.062200000000001</v>
      </c>
      <c r="H27" s="22">
        <v>2016</v>
      </c>
      <c r="I27" s="23" t="s">
        <v>30</v>
      </c>
      <c r="J27" s="20">
        <v>8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x14ac:dyDescent="0.2">
      <c r="A28" s="19" t="s">
        <v>31</v>
      </c>
      <c r="B28" s="303"/>
      <c r="C28" s="20">
        <v>114</v>
      </c>
      <c r="D28" s="20">
        <v>21.1</v>
      </c>
      <c r="E28" s="20">
        <v>114</v>
      </c>
      <c r="F28" s="20">
        <v>21.1</v>
      </c>
      <c r="G28" s="21">
        <f t="shared" si="0"/>
        <v>4.8108000000000004</v>
      </c>
      <c r="H28" s="22">
        <v>2016</v>
      </c>
      <c r="I28" s="23" t="s">
        <v>21</v>
      </c>
      <c r="J28" s="20">
        <v>8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x14ac:dyDescent="0.2">
      <c r="A29" s="19" t="s">
        <v>32</v>
      </c>
      <c r="B29" s="303"/>
      <c r="C29" s="20">
        <v>114</v>
      </c>
      <c r="D29" s="20">
        <v>85</v>
      </c>
      <c r="E29" s="20">
        <v>114</v>
      </c>
      <c r="F29" s="20">
        <v>85</v>
      </c>
      <c r="G29" s="21">
        <f t="shared" si="0"/>
        <v>19.38</v>
      </c>
      <c r="H29" s="22">
        <v>2016</v>
      </c>
      <c r="I29" s="23" t="s">
        <v>33</v>
      </c>
      <c r="J29" s="20">
        <v>8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x14ac:dyDescent="0.2">
      <c r="A30" s="19" t="s">
        <v>34</v>
      </c>
      <c r="B30" s="303"/>
      <c r="C30" s="20">
        <v>89</v>
      </c>
      <c r="D30" s="20">
        <v>51.5</v>
      </c>
      <c r="E30" s="20">
        <v>89</v>
      </c>
      <c r="F30" s="20">
        <v>51.5</v>
      </c>
      <c r="G30" s="21">
        <f t="shared" si="0"/>
        <v>9.1669999999999998</v>
      </c>
      <c r="H30" s="22">
        <v>2017</v>
      </c>
      <c r="I30" s="23" t="s">
        <v>21</v>
      </c>
      <c r="J30" s="20">
        <v>4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x14ac:dyDescent="0.2">
      <c r="A31" s="30" t="s">
        <v>24</v>
      </c>
      <c r="B31" s="303"/>
      <c r="C31" s="20">
        <v>133</v>
      </c>
      <c r="D31" s="20">
        <v>51.5</v>
      </c>
      <c r="E31" s="20">
        <v>108</v>
      </c>
      <c r="F31" s="20">
        <v>51.5</v>
      </c>
      <c r="G31" s="21">
        <f t="shared" si="0"/>
        <v>12.4115</v>
      </c>
      <c r="H31" s="22">
        <v>2017</v>
      </c>
      <c r="I31" s="23" t="s">
        <v>21</v>
      </c>
      <c r="J31" s="20">
        <v>4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x14ac:dyDescent="0.2">
      <c r="A32" s="19" t="s">
        <v>35</v>
      </c>
      <c r="B32" s="303"/>
      <c r="C32" s="20">
        <v>76</v>
      </c>
      <c r="D32" s="20">
        <v>24.4</v>
      </c>
      <c r="E32" s="20">
        <v>76</v>
      </c>
      <c r="F32" s="20">
        <v>24.4</v>
      </c>
      <c r="G32" s="21">
        <f t="shared" si="0"/>
        <v>3.7087999999999997</v>
      </c>
      <c r="H32" s="22">
        <v>2008</v>
      </c>
      <c r="I32" s="23" t="s">
        <v>21</v>
      </c>
      <c r="J32" s="20">
        <v>40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x14ac:dyDescent="0.2">
      <c r="A33" s="30" t="s">
        <v>24</v>
      </c>
      <c r="B33" s="303"/>
      <c r="C33" s="20">
        <v>89</v>
      </c>
      <c r="D33" s="20">
        <v>24.4</v>
      </c>
      <c r="E33" s="20">
        <v>57</v>
      </c>
      <c r="F33" s="20">
        <v>24.4</v>
      </c>
      <c r="G33" s="21">
        <f t="shared" si="0"/>
        <v>3.5623999999999998</v>
      </c>
      <c r="H33" s="22">
        <v>2008</v>
      </c>
      <c r="I33" s="23" t="s">
        <v>21</v>
      </c>
      <c r="J33" s="20">
        <v>40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x14ac:dyDescent="0.2">
      <c r="A34" s="19" t="s">
        <v>35</v>
      </c>
      <c r="B34" s="303"/>
      <c r="C34" s="20">
        <v>76</v>
      </c>
      <c r="D34" s="20">
        <v>24.4</v>
      </c>
      <c r="E34" s="20">
        <v>76</v>
      </c>
      <c r="F34" s="20">
        <v>24.4</v>
      </c>
      <c r="G34" s="21">
        <f t="shared" si="0"/>
        <v>3.7087999999999997</v>
      </c>
      <c r="H34" s="22">
        <v>2008</v>
      </c>
      <c r="I34" s="23" t="s">
        <v>21</v>
      </c>
      <c r="J34" s="20">
        <v>40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x14ac:dyDescent="0.2">
      <c r="A35" s="30" t="s">
        <v>24</v>
      </c>
      <c r="B35" s="303"/>
      <c r="C35" s="20">
        <v>89</v>
      </c>
      <c r="D35" s="20">
        <v>24.4</v>
      </c>
      <c r="E35" s="20">
        <v>57</v>
      </c>
      <c r="F35" s="20">
        <v>24.4</v>
      </c>
      <c r="G35" s="21">
        <f t="shared" si="0"/>
        <v>3.5623999999999998</v>
      </c>
      <c r="H35" s="22">
        <v>2008</v>
      </c>
      <c r="I35" s="23" t="s">
        <v>21</v>
      </c>
      <c r="J35" s="20">
        <v>40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x14ac:dyDescent="0.2">
      <c r="A36" s="19" t="s">
        <v>35</v>
      </c>
      <c r="B36" s="303"/>
      <c r="C36" s="20">
        <v>76</v>
      </c>
      <c r="D36" s="20">
        <v>118.9</v>
      </c>
      <c r="E36" s="20">
        <v>76</v>
      </c>
      <c r="F36" s="20">
        <v>118.9</v>
      </c>
      <c r="G36" s="21">
        <f t="shared" si="0"/>
        <v>18.072800000000001</v>
      </c>
      <c r="H36" s="22">
        <v>2008</v>
      </c>
      <c r="I36" s="23" t="s">
        <v>21</v>
      </c>
      <c r="J36" s="20">
        <v>40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x14ac:dyDescent="0.2">
      <c r="A37" s="30" t="s">
        <v>24</v>
      </c>
      <c r="B37" s="303"/>
      <c r="C37" s="20">
        <v>108</v>
      </c>
      <c r="D37" s="20">
        <v>118.9</v>
      </c>
      <c r="E37" s="20">
        <v>89</v>
      </c>
      <c r="F37" s="20">
        <v>118.9</v>
      </c>
      <c r="G37" s="21">
        <f t="shared" si="0"/>
        <v>23.423300000000001</v>
      </c>
      <c r="H37" s="22">
        <v>2008</v>
      </c>
      <c r="I37" s="23" t="s">
        <v>21</v>
      </c>
      <c r="J37" s="20">
        <v>40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x14ac:dyDescent="0.2">
      <c r="A38" s="19" t="s">
        <v>36</v>
      </c>
      <c r="B38" s="303"/>
      <c r="C38" s="20">
        <v>89</v>
      </c>
      <c r="D38" s="20">
        <v>40</v>
      </c>
      <c r="E38" s="20">
        <v>89</v>
      </c>
      <c r="F38" s="20">
        <v>40</v>
      </c>
      <c r="G38" s="21">
        <f t="shared" si="0"/>
        <v>7.1199999999999992</v>
      </c>
      <c r="H38" s="22">
        <v>2008</v>
      </c>
      <c r="I38" s="23" t="s">
        <v>21</v>
      </c>
      <c r="J38" s="20">
        <v>40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x14ac:dyDescent="0.2">
      <c r="A39" s="30" t="s">
        <v>24</v>
      </c>
      <c r="B39" s="303"/>
      <c r="C39" s="20">
        <v>89</v>
      </c>
      <c r="D39" s="20">
        <v>40</v>
      </c>
      <c r="E39" s="20">
        <v>76</v>
      </c>
      <c r="F39" s="20">
        <v>40</v>
      </c>
      <c r="G39" s="21">
        <f t="shared" si="0"/>
        <v>6.6</v>
      </c>
      <c r="H39" s="22">
        <v>2008</v>
      </c>
      <c r="I39" s="23" t="s">
        <v>21</v>
      </c>
      <c r="J39" s="20">
        <v>40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x14ac:dyDescent="0.2">
      <c r="A40" s="19" t="s">
        <v>37</v>
      </c>
      <c r="B40" s="303"/>
      <c r="C40" s="20">
        <v>89</v>
      </c>
      <c r="D40" s="20">
        <v>30</v>
      </c>
      <c r="E40" s="20">
        <v>89</v>
      </c>
      <c r="F40" s="20">
        <v>30</v>
      </c>
      <c r="G40" s="21">
        <f t="shared" si="0"/>
        <v>5.34</v>
      </c>
      <c r="H40" s="22">
        <v>2008</v>
      </c>
      <c r="I40" s="23" t="s">
        <v>21</v>
      </c>
      <c r="J40" s="20">
        <v>40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x14ac:dyDescent="0.2">
      <c r="A41" s="30" t="s">
        <v>24</v>
      </c>
      <c r="B41" s="303"/>
      <c r="C41" s="20">
        <v>89</v>
      </c>
      <c r="D41" s="20">
        <v>30</v>
      </c>
      <c r="E41" s="20">
        <v>76</v>
      </c>
      <c r="F41" s="20">
        <v>30</v>
      </c>
      <c r="G41" s="21">
        <f t="shared" si="0"/>
        <v>4.9499999999999993</v>
      </c>
      <c r="H41" s="22">
        <v>2008</v>
      </c>
      <c r="I41" s="23" t="s">
        <v>21</v>
      </c>
      <c r="J41" s="20">
        <v>40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x14ac:dyDescent="0.2">
      <c r="A42" s="19" t="s">
        <v>38</v>
      </c>
      <c r="B42" s="303"/>
      <c r="C42" s="20">
        <v>57</v>
      </c>
      <c r="D42" s="20">
        <v>7</v>
      </c>
      <c r="E42" s="20">
        <v>57</v>
      </c>
      <c r="F42" s="20">
        <v>7</v>
      </c>
      <c r="G42" s="21">
        <f t="shared" si="0"/>
        <v>0.79800000000000004</v>
      </c>
      <c r="H42" s="22">
        <v>2008</v>
      </c>
      <c r="I42" s="23" t="s">
        <v>21</v>
      </c>
      <c r="J42" s="20">
        <v>40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x14ac:dyDescent="0.2">
      <c r="A43" s="30" t="s">
        <v>24</v>
      </c>
      <c r="B43" s="303"/>
      <c r="C43" s="20">
        <v>89</v>
      </c>
      <c r="D43" s="20">
        <v>7</v>
      </c>
      <c r="E43" s="20">
        <v>57</v>
      </c>
      <c r="F43" s="20">
        <v>7</v>
      </c>
      <c r="G43" s="21">
        <f t="shared" si="0"/>
        <v>1.022</v>
      </c>
      <c r="H43" s="22">
        <v>2008</v>
      </c>
      <c r="I43" s="23" t="s">
        <v>21</v>
      </c>
      <c r="J43" s="20">
        <v>40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x14ac:dyDescent="0.2">
      <c r="A44" s="19" t="s">
        <v>39</v>
      </c>
      <c r="B44" s="303"/>
      <c r="C44" s="20">
        <v>57</v>
      </c>
      <c r="D44" s="20">
        <v>7</v>
      </c>
      <c r="E44" s="20">
        <v>57</v>
      </c>
      <c r="F44" s="20">
        <v>7</v>
      </c>
      <c r="G44" s="21">
        <f t="shared" si="0"/>
        <v>0.79800000000000004</v>
      </c>
      <c r="H44" s="22">
        <v>2008</v>
      </c>
      <c r="I44" s="23" t="s">
        <v>21</v>
      </c>
      <c r="J44" s="20">
        <v>40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x14ac:dyDescent="0.2">
      <c r="A45" s="30" t="s">
        <v>24</v>
      </c>
      <c r="B45" s="303"/>
      <c r="C45" s="20">
        <v>89</v>
      </c>
      <c r="D45" s="20">
        <v>7</v>
      </c>
      <c r="E45" s="20">
        <v>57</v>
      </c>
      <c r="F45" s="20">
        <v>7</v>
      </c>
      <c r="G45" s="21">
        <f t="shared" si="0"/>
        <v>1.022</v>
      </c>
      <c r="H45" s="22">
        <v>2008</v>
      </c>
      <c r="I45" s="23" t="s">
        <v>21</v>
      </c>
      <c r="J45" s="20">
        <v>40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x14ac:dyDescent="0.2">
      <c r="A46" s="19" t="s">
        <v>40</v>
      </c>
      <c r="B46" s="303"/>
      <c r="C46" s="20">
        <v>133</v>
      </c>
      <c r="D46" s="20">
        <v>12.8</v>
      </c>
      <c r="E46" s="20">
        <v>133</v>
      </c>
      <c r="F46" s="20">
        <v>12.8</v>
      </c>
      <c r="G46" s="21">
        <f t="shared" si="0"/>
        <v>3.4048000000000003</v>
      </c>
      <c r="H46" s="22">
        <v>2008</v>
      </c>
      <c r="I46" s="23" t="s">
        <v>21</v>
      </c>
      <c r="J46" s="20">
        <v>40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x14ac:dyDescent="0.2">
      <c r="A47" s="30" t="s">
        <v>24</v>
      </c>
      <c r="B47" s="303"/>
      <c r="C47" s="20">
        <v>108</v>
      </c>
      <c r="D47" s="20">
        <v>12.8</v>
      </c>
      <c r="E47" s="20">
        <v>89</v>
      </c>
      <c r="F47" s="20">
        <v>12.8</v>
      </c>
      <c r="G47" s="21">
        <f t="shared" si="0"/>
        <v>2.5216000000000003</v>
      </c>
      <c r="H47" s="22">
        <v>2008</v>
      </c>
      <c r="I47" s="23" t="s">
        <v>21</v>
      </c>
      <c r="J47" s="20">
        <v>40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x14ac:dyDescent="0.2">
      <c r="A48" s="19" t="s">
        <v>41</v>
      </c>
      <c r="B48" s="303"/>
      <c r="C48" s="20">
        <v>133</v>
      </c>
      <c r="D48" s="20">
        <v>33.299999999999997</v>
      </c>
      <c r="E48" s="20">
        <v>133</v>
      </c>
      <c r="F48" s="20">
        <v>33.299999999999997</v>
      </c>
      <c r="G48" s="21">
        <f t="shared" si="0"/>
        <v>8.8577999999999992</v>
      </c>
      <c r="H48" s="22">
        <v>2008</v>
      </c>
      <c r="I48" s="23" t="s">
        <v>21</v>
      </c>
      <c r="J48" s="20">
        <v>40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76" x14ac:dyDescent="0.2">
      <c r="A49" s="30" t="s">
        <v>24</v>
      </c>
      <c r="B49" s="303"/>
      <c r="C49" s="20">
        <v>108</v>
      </c>
      <c r="D49" s="20">
        <v>33.299999999999997</v>
      </c>
      <c r="E49" s="20">
        <v>89</v>
      </c>
      <c r="F49" s="20">
        <v>33.299999999999997</v>
      </c>
      <c r="G49" s="21">
        <f t="shared" si="0"/>
        <v>6.5600999999999994</v>
      </c>
      <c r="H49" s="22">
        <v>2008</v>
      </c>
      <c r="I49" s="23" t="s">
        <v>21</v>
      </c>
      <c r="J49" s="20">
        <v>40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x14ac:dyDescent="0.2">
      <c r="A50" s="30"/>
      <c r="B50" s="303"/>
      <c r="C50" s="20">
        <v>133</v>
      </c>
      <c r="D50" s="20">
        <v>25.5</v>
      </c>
      <c r="E50" s="20">
        <v>133</v>
      </c>
      <c r="F50" s="20">
        <v>25.5</v>
      </c>
      <c r="G50" s="21">
        <f t="shared" si="0"/>
        <v>6.7830000000000004</v>
      </c>
      <c r="H50" s="22">
        <v>2008</v>
      </c>
      <c r="I50" s="23" t="s">
        <v>21</v>
      </c>
      <c r="J50" s="20">
        <v>40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1:76" x14ac:dyDescent="0.2">
      <c r="A51" s="30" t="s">
        <v>24</v>
      </c>
      <c r="B51" s="303"/>
      <c r="C51" s="20">
        <v>108</v>
      </c>
      <c r="D51" s="20">
        <v>25.5</v>
      </c>
      <c r="E51" s="20">
        <v>89</v>
      </c>
      <c r="F51" s="20">
        <v>25.5</v>
      </c>
      <c r="G51" s="21">
        <f t="shared" si="0"/>
        <v>5.0235000000000003</v>
      </c>
      <c r="H51" s="22">
        <v>2008</v>
      </c>
      <c r="I51" s="23" t="s">
        <v>21</v>
      </c>
      <c r="J51" s="20">
        <v>40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76" x14ac:dyDescent="0.2">
      <c r="A52" s="19" t="s">
        <v>42</v>
      </c>
      <c r="B52" s="303"/>
      <c r="C52" s="20">
        <v>76</v>
      </c>
      <c r="D52" s="20">
        <v>29.5</v>
      </c>
      <c r="E52" s="20">
        <v>76</v>
      </c>
      <c r="F52" s="20">
        <v>29.5</v>
      </c>
      <c r="G52" s="21">
        <f t="shared" si="0"/>
        <v>4.484</v>
      </c>
      <c r="H52" s="22">
        <v>2008</v>
      </c>
      <c r="I52" s="23" t="s">
        <v>21</v>
      </c>
      <c r="J52" s="20">
        <v>40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1:76" x14ac:dyDescent="0.2">
      <c r="A53" s="30" t="s">
        <v>24</v>
      </c>
      <c r="B53" s="303"/>
      <c r="C53" s="20">
        <v>108</v>
      </c>
      <c r="D53" s="20">
        <v>29.5</v>
      </c>
      <c r="E53" s="20">
        <v>89</v>
      </c>
      <c r="F53" s="20">
        <v>29.5</v>
      </c>
      <c r="G53" s="21">
        <f t="shared" si="0"/>
        <v>5.8114999999999997</v>
      </c>
      <c r="H53" s="22">
        <v>2008</v>
      </c>
      <c r="I53" s="23" t="s">
        <v>21</v>
      </c>
      <c r="J53" s="20">
        <v>40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1:76" x14ac:dyDescent="0.2">
      <c r="A54" s="19" t="s">
        <v>43</v>
      </c>
      <c r="B54" s="303"/>
      <c r="C54" s="20">
        <v>159</v>
      </c>
      <c r="D54" s="20">
        <v>154.25</v>
      </c>
      <c r="E54" s="20">
        <v>159</v>
      </c>
      <c r="F54" s="20">
        <v>154.25</v>
      </c>
      <c r="G54" s="21">
        <f t="shared" si="0"/>
        <v>49.051499999999997</v>
      </c>
      <c r="H54" s="22">
        <v>2010</v>
      </c>
      <c r="I54" s="23" t="s">
        <v>21</v>
      </c>
      <c r="J54" s="20">
        <v>32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1:76" x14ac:dyDescent="0.2">
      <c r="A55" s="19" t="s">
        <v>44</v>
      </c>
      <c r="B55" s="303"/>
      <c r="C55" s="20">
        <v>108</v>
      </c>
      <c r="D55" s="20">
        <v>4.3</v>
      </c>
      <c r="E55" s="20">
        <v>108</v>
      </c>
      <c r="F55" s="20">
        <v>4.3</v>
      </c>
      <c r="G55" s="21">
        <f t="shared" si="0"/>
        <v>0.92879999999999996</v>
      </c>
      <c r="H55" s="22">
        <v>2010</v>
      </c>
      <c r="I55" s="23" t="s">
        <v>21</v>
      </c>
      <c r="J55" s="20">
        <v>32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1:76" x14ac:dyDescent="0.2">
      <c r="A56" s="19" t="s">
        <v>45</v>
      </c>
      <c r="B56" s="303"/>
      <c r="C56" s="20">
        <v>108</v>
      </c>
      <c r="D56" s="20">
        <v>1.4</v>
      </c>
      <c r="E56" s="20">
        <v>108</v>
      </c>
      <c r="F56" s="20">
        <v>1.4</v>
      </c>
      <c r="G56" s="21">
        <f t="shared" si="0"/>
        <v>0.3024</v>
      </c>
      <c r="H56" s="22">
        <v>2010</v>
      </c>
      <c r="I56" s="23" t="s">
        <v>21</v>
      </c>
      <c r="J56" s="20">
        <v>32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1:76" x14ac:dyDescent="0.2">
      <c r="A57" s="19" t="s">
        <v>46</v>
      </c>
      <c r="B57" s="303"/>
      <c r="C57" s="20">
        <v>108</v>
      </c>
      <c r="D57" s="20">
        <v>96.1</v>
      </c>
      <c r="E57" s="20">
        <v>108</v>
      </c>
      <c r="F57" s="20">
        <v>96.1</v>
      </c>
      <c r="G57" s="21">
        <f t="shared" si="0"/>
        <v>20.7576</v>
      </c>
      <c r="H57" s="22">
        <v>2010</v>
      </c>
      <c r="I57" s="23" t="s">
        <v>21</v>
      </c>
      <c r="J57" s="20">
        <v>32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x14ac:dyDescent="0.2">
      <c r="A58" s="19" t="s">
        <v>47</v>
      </c>
      <c r="B58" s="303"/>
      <c r="C58" s="20">
        <v>108</v>
      </c>
      <c r="D58" s="20">
        <v>3.4</v>
      </c>
      <c r="E58" s="20">
        <v>108</v>
      </c>
      <c r="F58" s="20">
        <v>3.4</v>
      </c>
      <c r="G58" s="21">
        <f t="shared" si="0"/>
        <v>0.73439999999999994</v>
      </c>
      <c r="H58" s="22">
        <v>2010</v>
      </c>
      <c r="I58" s="23" t="s">
        <v>21</v>
      </c>
      <c r="J58" s="20">
        <v>32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1:76" x14ac:dyDescent="0.2">
      <c r="A59" s="19" t="s">
        <v>48</v>
      </c>
      <c r="B59" s="304"/>
      <c r="C59" s="20">
        <v>108</v>
      </c>
      <c r="D59" s="20">
        <v>23.5</v>
      </c>
      <c r="E59" s="20">
        <v>108</v>
      </c>
      <c r="F59" s="20">
        <v>23.5</v>
      </c>
      <c r="G59" s="21">
        <f t="shared" si="0"/>
        <v>5.0759999999999996</v>
      </c>
      <c r="H59" s="22">
        <v>2011</v>
      </c>
      <c r="I59" s="23" t="s">
        <v>21</v>
      </c>
      <c r="J59" s="20">
        <v>28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1:76" s="1" customFormat="1" ht="12.75" customHeight="1" x14ac:dyDescent="0.2">
      <c r="A60" s="26" t="s">
        <v>49</v>
      </c>
      <c r="B60" s="305" t="s">
        <v>20</v>
      </c>
      <c r="C60" s="20">
        <v>133</v>
      </c>
      <c r="D60" s="20">
        <v>122</v>
      </c>
      <c r="E60" s="20">
        <v>133</v>
      </c>
      <c r="F60" s="20">
        <v>122</v>
      </c>
      <c r="G60" s="21">
        <f t="shared" si="0"/>
        <v>32.451999999999998</v>
      </c>
      <c r="H60" s="22">
        <v>2012</v>
      </c>
      <c r="I60" s="23" t="s">
        <v>21</v>
      </c>
      <c r="J60" s="20">
        <v>24</v>
      </c>
    </row>
    <row r="61" spans="1:76" s="1" customFormat="1" ht="12.75" customHeight="1" x14ac:dyDescent="0.2">
      <c r="A61" s="30" t="s">
        <v>24</v>
      </c>
      <c r="B61" s="306"/>
      <c r="C61" s="20">
        <v>159</v>
      </c>
      <c r="D61" s="20">
        <v>122</v>
      </c>
      <c r="E61" s="20">
        <v>108</v>
      </c>
      <c r="F61" s="20">
        <v>122</v>
      </c>
      <c r="G61" s="21">
        <f t="shared" si="0"/>
        <v>32.573999999999998</v>
      </c>
      <c r="H61" s="22">
        <v>2012</v>
      </c>
      <c r="I61" s="23" t="s">
        <v>21</v>
      </c>
      <c r="J61" s="20">
        <v>24</v>
      </c>
    </row>
    <row r="62" spans="1:76" s="1" customFormat="1" ht="12.75" customHeight="1" x14ac:dyDescent="0.2">
      <c r="A62" s="26" t="s">
        <v>50</v>
      </c>
      <c r="B62" s="306"/>
      <c r="C62" s="20">
        <v>133</v>
      </c>
      <c r="D62" s="20">
        <v>173.5</v>
      </c>
      <c r="E62" s="20">
        <v>133</v>
      </c>
      <c r="F62" s="20">
        <v>173.5</v>
      </c>
      <c r="G62" s="21">
        <f t="shared" si="0"/>
        <v>46.151000000000003</v>
      </c>
      <c r="H62" s="22">
        <v>2012</v>
      </c>
      <c r="I62" s="23" t="s">
        <v>21</v>
      </c>
      <c r="J62" s="20">
        <v>24</v>
      </c>
    </row>
    <row r="63" spans="1:76" s="1" customFormat="1" ht="12.75" customHeight="1" x14ac:dyDescent="0.2">
      <c r="A63" s="30" t="s">
        <v>24</v>
      </c>
      <c r="B63" s="306"/>
      <c r="C63" s="20">
        <v>159</v>
      </c>
      <c r="D63" s="20">
        <v>173.5</v>
      </c>
      <c r="E63" s="20">
        <v>108</v>
      </c>
      <c r="F63" s="20">
        <v>173.5</v>
      </c>
      <c r="G63" s="21">
        <f t="shared" si="0"/>
        <v>46.3245</v>
      </c>
      <c r="H63" s="22">
        <v>2012</v>
      </c>
      <c r="I63" s="23" t="s">
        <v>21</v>
      </c>
      <c r="J63" s="20">
        <v>24</v>
      </c>
    </row>
    <row r="64" spans="1:76" s="1" customFormat="1" ht="12.75" customHeight="1" x14ac:dyDescent="0.2">
      <c r="A64" s="26" t="s">
        <v>51</v>
      </c>
      <c r="B64" s="306"/>
      <c r="C64" s="20">
        <v>108</v>
      </c>
      <c r="D64" s="20">
        <v>139.1</v>
      </c>
      <c r="E64" s="20">
        <v>108</v>
      </c>
      <c r="F64" s="20">
        <v>139.1</v>
      </c>
      <c r="G64" s="21">
        <f t="shared" si="0"/>
        <v>30.045599999999997</v>
      </c>
      <c r="H64" s="22">
        <v>2012</v>
      </c>
      <c r="I64" s="23" t="s">
        <v>21</v>
      </c>
      <c r="J64" s="20">
        <v>24</v>
      </c>
    </row>
    <row r="65" spans="1:76" s="1" customFormat="1" ht="12.75" customHeight="1" x14ac:dyDescent="0.2">
      <c r="A65" s="30" t="s">
        <v>24</v>
      </c>
      <c r="B65" s="306"/>
      <c r="C65" s="20">
        <v>133</v>
      </c>
      <c r="D65" s="20">
        <v>139.1</v>
      </c>
      <c r="E65" s="20">
        <v>108</v>
      </c>
      <c r="F65" s="20">
        <v>139.1</v>
      </c>
      <c r="G65" s="21">
        <f t="shared" si="0"/>
        <v>33.523099999999999</v>
      </c>
      <c r="H65" s="22">
        <v>2012</v>
      </c>
      <c r="I65" s="23" t="s">
        <v>21</v>
      </c>
      <c r="J65" s="20">
        <v>24</v>
      </c>
    </row>
    <row r="66" spans="1:76" s="1" customFormat="1" ht="12.75" customHeight="1" x14ac:dyDescent="0.2">
      <c r="A66" s="26" t="s">
        <v>52</v>
      </c>
      <c r="B66" s="306"/>
      <c r="C66" s="20">
        <v>89</v>
      </c>
      <c r="D66" s="20">
        <v>12.1</v>
      </c>
      <c r="E66" s="20">
        <v>89</v>
      </c>
      <c r="F66" s="20">
        <v>12.1</v>
      </c>
      <c r="G66" s="21">
        <f t="shared" si="0"/>
        <v>2.1537999999999999</v>
      </c>
      <c r="H66" s="22">
        <v>2012</v>
      </c>
      <c r="I66" s="23" t="s">
        <v>21</v>
      </c>
      <c r="J66" s="20">
        <v>24</v>
      </c>
    </row>
    <row r="67" spans="1:76" s="1" customFormat="1" ht="12.75" customHeight="1" x14ac:dyDescent="0.2">
      <c r="A67" s="30" t="s">
        <v>24</v>
      </c>
      <c r="B67" s="306"/>
      <c r="C67" s="20">
        <v>108</v>
      </c>
      <c r="D67" s="20">
        <v>12.1</v>
      </c>
      <c r="E67" s="20">
        <v>89</v>
      </c>
      <c r="F67" s="20">
        <v>12.1</v>
      </c>
      <c r="G67" s="21">
        <f t="shared" si="0"/>
        <v>2.3837000000000002</v>
      </c>
      <c r="H67" s="22">
        <v>2012</v>
      </c>
      <c r="I67" s="23" t="s">
        <v>21</v>
      </c>
      <c r="J67" s="20">
        <v>24</v>
      </c>
    </row>
    <row r="68" spans="1:76" s="1" customFormat="1" ht="12.75" customHeight="1" x14ac:dyDescent="0.2">
      <c r="A68" s="26" t="s">
        <v>53</v>
      </c>
      <c r="B68" s="306"/>
      <c r="C68" s="20">
        <v>76</v>
      </c>
      <c r="D68" s="20">
        <v>103.3</v>
      </c>
      <c r="E68" s="20">
        <v>76</v>
      </c>
      <c r="F68" s="20">
        <v>103.3</v>
      </c>
      <c r="G68" s="21">
        <f t="shared" si="0"/>
        <v>15.701599999999999</v>
      </c>
      <c r="H68" s="22">
        <v>2012</v>
      </c>
      <c r="I68" s="23" t="s">
        <v>21</v>
      </c>
      <c r="J68" s="20">
        <v>24</v>
      </c>
    </row>
    <row r="69" spans="1:76" s="1" customFormat="1" ht="12.75" customHeight="1" x14ac:dyDescent="0.2">
      <c r="A69" s="30" t="s">
        <v>24</v>
      </c>
      <c r="B69" s="306"/>
      <c r="C69" s="20">
        <v>89</v>
      </c>
      <c r="D69" s="20">
        <v>103.3</v>
      </c>
      <c r="E69" s="20">
        <v>76</v>
      </c>
      <c r="F69" s="20">
        <v>103.3</v>
      </c>
      <c r="G69" s="21">
        <f t="shared" si="0"/>
        <v>17.044499999999999</v>
      </c>
      <c r="H69" s="22">
        <v>2012</v>
      </c>
      <c r="I69" s="23" t="s">
        <v>21</v>
      </c>
      <c r="J69" s="20">
        <v>24</v>
      </c>
    </row>
    <row r="70" spans="1:76" s="1" customFormat="1" ht="12.75" customHeight="1" x14ac:dyDescent="0.2">
      <c r="A70" s="26" t="s">
        <v>54</v>
      </c>
      <c r="B70" s="306"/>
      <c r="C70" s="20">
        <v>57</v>
      </c>
      <c r="D70" s="20">
        <v>18</v>
      </c>
      <c r="E70" s="20">
        <v>57</v>
      </c>
      <c r="F70" s="20">
        <v>18</v>
      </c>
      <c r="G70" s="21">
        <f t="shared" si="0"/>
        <v>2.052</v>
      </c>
      <c r="H70" s="22">
        <v>2012</v>
      </c>
      <c r="I70" s="23" t="s">
        <v>21</v>
      </c>
      <c r="J70" s="20">
        <v>24</v>
      </c>
    </row>
    <row r="71" spans="1:76" s="1" customFormat="1" ht="12.75" customHeight="1" x14ac:dyDescent="0.2">
      <c r="A71" s="30" t="s">
        <v>24</v>
      </c>
      <c r="B71" s="306"/>
      <c r="C71" s="20">
        <v>89</v>
      </c>
      <c r="D71" s="20">
        <v>18</v>
      </c>
      <c r="E71" s="20">
        <v>57</v>
      </c>
      <c r="F71" s="20">
        <v>18</v>
      </c>
      <c r="G71" s="21">
        <f t="shared" si="0"/>
        <v>2.6280000000000001</v>
      </c>
      <c r="H71" s="22">
        <v>2012</v>
      </c>
      <c r="I71" s="23" t="s">
        <v>21</v>
      </c>
      <c r="J71" s="20">
        <v>24</v>
      </c>
    </row>
    <row r="72" spans="1:76" s="1" customFormat="1" ht="12.75" customHeight="1" x14ac:dyDescent="0.2">
      <c r="A72" s="26" t="s">
        <v>55</v>
      </c>
      <c r="B72" s="306"/>
      <c r="C72" s="20">
        <v>57</v>
      </c>
      <c r="D72" s="20">
        <v>18.100000000000001</v>
      </c>
      <c r="E72" s="20">
        <v>57</v>
      </c>
      <c r="F72" s="20">
        <v>18.100000000000001</v>
      </c>
      <c r="G72" s="21">
        <f t="shared" si="0"/>
        <v>2.0634000000000001</v>
      </c>
      <c r="H72" s="22">
        <v>2012</v>
      </c>
      <c r="I72" s="23" t="s">
        <v>21</v>
      </c>
      <c r="J72" s="20">
        <v>24</v>
      </c>
    </row>
    <row r="73" spans="1:76" s="1" customFormat="1" ht="12.75" customHeight="1" x14ac:dyDescent="0.2">
      <c r="A73" s="30" t="s">
        <v>24</v>
      </c>
      <c r="B73" s="307"/>
      <c r="C73" s="20">
        <v>89</v>
      </c>
      <c r="D73" s="20">
        <v>18.100000000000001</v>
      </c>
      <c r="E73" s="20">
        <v>57</v>
      </c>
      <c r="F73" s="20">
        <v>18.100000000000001</v>
      </c>
      <c r="G73" s="21">
        <f t="shared" si="0"/>
        <v>2.6425999999999998</v>
      </c>
      <c r="H73" s="22">
        <v>2012</v>
      </c>
      <c r="I73" s="23" t="s">
        <v>21</v>
      </c>
      <c r="J73" s="20">
        <v>24</v>
      </c>
    </row>
    <row r="74" spans="1:76" s="1" customFormat="1" x14ac:dyDescent="0.2">
      <c r="A74" s="26" t="s">
        <v>56</v>
      </c>
      <c r="B74" s="294" t="s">
        <v>57</v>
      </c>
      <c r="C74" s="20">
        <v>89</v>
      </c>
      <c r="D74" s="20">
        <v>42.35</v>
      </c>
      <c r="E74" s="20">
        <v>89</v>
      </c>
      <c r="F74" s="20">
        <v>42.35</v>
      </c>
      <c r="G74" s="21">
        <f t="shared" si="0"/>
        <v>7.5382999999999996</v>
      </c>
      <c r="H74" s="22">
        <v>2014</v>
      </c>
      <c r="I74" s="23" t="s">
        <v>21</v>
      </c>
      <c r="J74" s="20">
        <v>16</v>
      </c>
    </row>
    <row r="75" spans="1:76" s="1" customFormat="1" x14ac:dyDescent="0.2">
      <c r="A75" s="30" t="s">
        <v>24</v>
      </c>
      <c r="B75" s="295"/>
      <c r="C75" s="20">
        <v>65</v>
      </c>
      <c r="D75" s="20">
        <v>42.35</v>
      </c>
      <c r="E75" s="20">
        <v>57</v>
      </c>
      <c r="F75" s="20">
        <v>42.35</v>
      </c>
      <c r="G75" s="21">
        <f t="shared" si="0"/>
        <v>5.1667000000000005</v>
      </c>
      <c r="H75" s="22">
        <v>2014</v>
      </c>
      <c r="I75" s="23" t="s">
        <v>21</v>
      </c>
      <c r="J75" s="20">
        <v>16</v>
      </c>
    </row>
    <row r="76" spans="1:76" s="36" customFormat="1" ht="15" x14ac:dyDescent="0.25">
      <c r="A76" s="31" t="s">
        <v>58</v>
      </c>
      <c r="B76" s="31"/>
      <c r="C76" s="32"/>
      <c r="D76" s="33">
        <f>SUM(D18:D75)</f>
        <v>3045.2499999999995</v>
      </c>
      <c r="E76" s="33"/>
      <c r="F76" s="33">
        <f>SUM(F18:F75)</f>
        <v>3045.2499999999995</v>
      </c>
      <c r="G76" s="33">
        <f>SUM(G18:G75)</f>
        <v>765.57680000000005</v>
      </c>
      <c r="H76" s="34"/>
      <c r="I76" s="34"/>
      <c r="J76" s="3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1:76" s="36" customFormat="1" ht="15" x14ac:dyDescent="0.25">
      <c r="A77" s="31" t="s">
        <v>59</v>
      </c>
      <c r="B77" s="31"/>
      <c r="C77" s="32"/>
      <c r="D77" s="33"/>
      <c r="E77" s="33"/>
      <c r="F77" s="33"/>
      <c r="G77" s="33"/>
      <c r="H77" s="34"/>
      <c r="I77" s="34"/>
      <c r="J77" s="3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1:76" s="36" customFormat="1" ht="15" x14ac:dyDescent="0.25">
      <c r="A78" s="37" t="s">
        <v>60</v>
      </c>
      <c r="B78" s="37"/>
      <c r="C78" s="32"/>
      <c r="D78" s="33">
        <f>D76-D79</f>
        <v>1916.6999999999996</v>
      </c>
      <c r="E78" s="33"/>
      <c r="F78" s="33">
        <f>F76-F79</f>
        <v>1916.6999999999996</v>
      </c>
      <c r="G78" s="33"/>
      <c r="H78" s="34"/>
      <c r="I78" s="34"/>
      <c r="J78" s="38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1:76" s="36" customFormat="1" ht="15" x14ac:dyDescent="0.25">
      <c r="A79" s="37" t="s">
        <v>24</v>
      </c>
      <c r="B79" s="37"/>
      <c r="C79" s="32"/>
      <c r="D79" s="39">
        <f>SUMIF($A$18:$A$75,"ГВС",D18:D75)</f>
        <v>1128.55</v>
      </c>
      <c r="E79" s="39"/>
      <c r="F79" s="39">
        <f>SUMIF($A$18:$A$75,"ГВС",F18:F75)</f>
        <v>1128.55</v>
      </c>
      <c r="G79" s="39"/>
      <c r="H79" s="34"/>
      <c r="I79" s="34"/>
      <c r="J79" s="3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1:76" s="36" customFormat="1" x14ac:dyDescent="0.2">
      <c r="A80" s="31" t="s">
        <v>61</v>
      </c>
      <c r="B80" s="40"/>
      <c r="C80" s="308">
        <f>D76+F76</f>
        <v>6090.4999999999991</v>
      </c>
      <c r="D80" s="309"/>
      <c r="E80" s="309"/>
      <c r="F80" s="310"/>
      <c r="G80" s="41"/>
      <c r="H80" s="34"/>
      <c r="I80" s="34"/>
      <c r="J80" s="4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1:10" ht="15" x14ac:dyDescent="0.2">
      <c r="A81" s="43" t="s">
        <v>62</v>
      </c>
      <c r="B81" s="43"/>
      <c r="C81" s="44"/>
      <c r="D81" s="44"/>
      <c r="E81" s="44"/>
      <c r="F81" s="44"/>
      <c r="G81" s="44"/>
      <c r="H81" s="44"/>
      <c r="I81" s="24"/>
      <c r="J81" s="24"/>
    </row>
    <row r="82" spans="1:10" x14ac:dyDescent="0.2">
      <c r="A82" s="25" t="s">
        <v>63</v>
      </c>
      <c r="B82" s="45">
        <v>1084</v>
      </c>
      <c r="C82" s="25">
        <v>89</v>
      </c>
      <c r="D82" s="20">
        <v>5</v>
      </c>
      <c r="E82" s="25">
        <v>89</v>
      </c>
      <c r="F82" s="20">
        <v>5</v>
      </c>
      <c r="G82" s="21">
        <f t="shared" ref="G82:G99" si="1">((C82/1000)*D82)+((E82/1000)*F82)</f>
        <v>0.8899999999999999</v>
      </c>
      <c r="H82" s="22">
        <v>2009</v>
      </c>
      <c r="I82" s="23" t="s">
        <v>33</v>
      </c>
      <c r="J82" s="20">
        <v>36</v>
      </c>
    </row>
    <row r="83" spans="1:10" x14ac:dyDescent="0.2">
      <c r="A83" s="25" t="s">
        <v>64</v>
      </c>
      <c r="B83" s="45">
        <v>462</v>
      </c>
      <c r="C83" s="25">
        <v>76</v>
      </c>
      <c r="D83" s="20">
        <v>17</v>
      </c>
      <c r="E83" s="25">
        <v>76</v>
      </c>
      <c r="F83" s="20">
        <v>17</v>
      </c>
      <c r="G83" s="21">
        <f t="shared" si="1"/>
        <v>2.5840000000000001</v>
      </c>
      <c r="H83" s="22">
        <v>2009</v>
      </c>
      <c r="I83" s="23" t="s">
        <v>33</v>
      </c>
      <c r="J83" s="20">
        <v>36</v>
      </c>
    </row>
    <row r="84" spans="1:10" s="1" customFormat="1" x14ac:dyDescent="0.2">
      <c r="A84" s="25"/>
      <c r="B84" s="45">
        <v>462</v>
      </c>
      <c r="C84" s="25">
        <v>76</v>
      </c>
      <c r="D84" s="20">
        <v>27.6</v>
      </c>
      <c r="E84" s="25">
        <v>76</v>
      </c>
      <c r="F84" s="20">
        <v>27.6</v>
      </c>
      <c r="G84" s="21">
        <f t="shared" si="1"/>
        <v>4.1951999999999998</v>
      </c>
      <c r="H84" s="22">
        <v>2009</v>
      </c>
      <c r="I84" s="23" t="s">
        <v>33</v>
      </c>
      <c r="J84" s="20">
        <v>36</v>
      </c>
    </row>
    <row r="85" spans="1:10" s="1" customFormat="1" x14ac:dyDescent="0.2">
      <c r="A85" s="25" t="s">
        <v>65</v>
      </c>
      <c r="B85" s="45">
        <v>1086</v>
      </c>
      <c r="C85" s="25">
        <v>57</v>
      </c>
      <c r="D85" s="20">
        <v>5.4</v>
      </c>
      <c r="E85" s="25">
        <v>57</v>
      </c>
      <c r="F85" s="20">
        <v>5.4</v>
      </c>
      <c r="G85" s="21">
        <f t="shared" si="1"/>
        <v>0.61560000000000004</v>
      </c>
      <c r="H85" s="22">
        <v>2009</v>
      </c>
      <c r="I85" s="23" t="s">
        <v>33</v>
      </c>
      <c r="J85" s="20">
        <v>36</v>
      </c>
    </row>
    <row r="86" spans="1:10" s="1" customFormat="1" x14ac:dyDescent="0.2">
      <c r="A86" s="25" t="s">
        <v>66</v>
      </c>
      <c r="B86" s="45">
        <v>1087</v>
      </c>
      <c r="C86" s="25">
        <v>89</v>
      </c>
      <c r="D86" s="20">
        <v>4</v>
      </c>
      <c r="E86" s="25">
        <v>89</v>
      </c>
      <c r="F86" s="20">
        <v>4</v>
      </c>
      <c r="G86" s="21">
        <f t="shared" si="1"/>
        <v>0.71199999999999997</v>
      </c>
      <c r="H86" s="22" t="s">
        <v>18</v>
      </c>
      <c r="I86" s="23" t="s">
        <v>33</v>
      </c>
      <c r="J86" s="20">
        <v>100</v>
      </c>
    </row>
    <row r="87" spans="1:10" s="1" customFormat="1" x14ac:dyDescent="0.2">
      <c r="A87" s="25" t="s">
        <v>67</v>
      </c>
      <c r="B87" s="45">
        <v>1087</v>
      </c>
      <c r="C87" s="25">
        <v>108</v>
      </c>
      <c r="D87" s="20">
        <v>1</v>
      </c>
      <c r="E87" s="25">
        <v>108</v>
      </c>
      <c r="F87" s="20">
        <v>1</v>
      </c>
      <c r="G87" s="21">
        <f t="shared" si="1"/>
        <v>0.216</v>
      </c>
      <c r="H87" s="22" t="s">
        <v>18</v>
      </c>
      <c r="I87" s="23" t="s">
        <v>68</v>
      </c>
      <c r="J87" s="20">
        <v>100</v>
      </c>
    </row>
    <row r="88" spans="1:10" s="1" customFormat="1" x14ac:dyDescent="0.2">
      <c r="A88" s="25" t="s">
        <v>69</v>
      </c>
      <c r="B88" s="45">
        <v>472</v>
      </c>
      <c r="C88" s="25">
        <v>89</v>
      </c>
      <c r="D88" s="20">
        <v>26.7</v>
      </c>
      <c r="E88" s="25">
        <v>89</v>
      </c>
      <c r="F88" s="20">
        <v>26.7</v>
      </c>
      <c r="G88" s="21">
        <f t="shared" si="1"/>
        <v>4.7525999999999993</v>
      </c>
      <c r="H88" s="22" t="s">
        <v>18</v>
      </c>
      <c r="I88" s="23" t="s">
        <v>33</v>
      </c>
      <c r="J88" s="20">
        <v>100</v>
      </c>
    </row>
    <row r="89" spans="1:10" s="1" customFormat="1" x14ac:dyDescent="0.2">
      <c r="A89" s="25" t="s">
        <v>70</v>
      </c>
      <c r="B89" s="45">
        <v>472</v>
      </c>
      <c r="C89" s="25">
        <v>57</v>
      </c>
      <c r="D89" s="20">
        <v>10</v>
      </c>
      <c r="E89" s="25">
        <v>57</v>
      </c>
      <c r="F89" s="20">
        <v>10</v>
      </c>
      <c r="G89" s="21">
        <f t="shared" si="1"/>
        <v>1.1400000000000001</v>
      </c>
      <c r="H89" s="22">
        <v>2008</v>
      </c>
      <c r="I89" s="23" t="s">
        <v>33</v>
      </c>
      <c r="J89" s="20">
        <v>40</v>
      </c>
    </row>
    <row r="90" spans="1:10" s="1" customFormat="1" x14ac:dyDescent="0.2">
      <c r="A90" s="25"/>
      <c r="B90" s="45">
        <v>472</v>
      </c>
      <c r="C90" s="25">
        <v>57</v>
      </c>
      <c r="D90" s="20">
        <v>9.3000000000000007</v>
      </c>
      <c r="E90" s="25">
        <v>57</v>
      </c>
      <c r="F90" s="20">
        <v>9.3000000000000007</v>
      </c>
      <c r="G90" s="21">
        <f t="shared" si="1"/>
        <v>1.0602</v>
      </c>
      <c r="H90" s="22" t="s">
        <v>18</v>
      </c>
      <c r="I90" s="23" t="s">
        <v>33</v>
      </c>
      <c r="J90" s="20">
        <v>100</v>
      </c>
    </row>
    <row r="91" spans="1:10" s="1" customFormat="1" x14ac:dyDescent="0.2">
      <c r="A91" s="25"/>
      <c r="B91" s="45">
        <v>472</v>
      </c>
      <c r="C91" s="25">
        <v>57</v>
      </c>
      <c r="D91" s="20">
        <v>6</v>
      </c>
      <c r="E91" s="25">
        <v>57</v>
      </c>
      <c r="F91" s="20">
        <v>6</v>
      </c>
      <c r="G91" s="21">
        <f t="shared" si="1"/>
        <v>0.68400000000000005</v>
      </c>
      <c r="H91" s="22">
        <v>2008</v>
      </c>
      <c r="I91" s="23" t="s">
        <v>33</v>
      </c>
      <c r="J91" s="20">
        <v>40</v>
      </c>
    </row>
    <row r="92" spans="1:10" s="1" customFormat="1" x14ac:dyDescent="0.2">
      <c r="A92" s="25" t="s">
        <v>71</v>
      </c>
      <c r="B92" s="45">
        <v>473</v>
      </c>
      <c r="C92" s="25">
        <v>57</v>
      </c>
      <c r="D92" s="20">
        <v>4</v>
      </c>
      <c r="E92" s="25">
        <v>57</v>
      </c>
      <c r="F92" s="20">
        <v>4</v>
      </c>
      <c r="G92" s="21">
        <f t="shared" si="1"/>
        <v>0.45600000000000002</v>
      </c>
      <c r="H92" s="22">
        <v>2009</v>
      </c>
      <c r="I92" s="23" t="s">
        <v>33</v>
      </c>
      <c r="J92" s="20">
        <v>36</v>
      </c>
    </row>
    <row r="93" spans="1:10" s="1" customFormat="1" x14ac:dyDescent="0.2">
      <c r="A93" s="25"/>
      <c r="B93" s="45">
        <v>473</v>
      </c>
      <c r="C93" s="25">
        <v>57</v>
      </c>
      <c r="D93" s="20">
        <v>10.6</v>
      </c>
      <c r="E93" s="25">
        <v>57</v>
      </c>
      <c r="F93" s="20">
        <v>10.6</v>
      </c>
      <c r="G93" s="21">
        <f t="shared" si="1"/>
        <v>1.2083999999999999</v>
      </c>
      <c r="H93" s="22" t="s">
        <v>18</v>
      </c>
      <c r="I93" s="23" t="s">
        <v>33</v>
      </c>
      <c r="J93" s="20">
        <v>100</v>
      </c>
    </row>
    <row r="94" spans="1:10" s="1" customFormat="1" x14ac:dyDescent="0.2">
      <c r="A94" s="25"/>
      <c r="B94" s="45">
        <v>473</v>
      </c>
      <c r="C94" s="25">
        <v>57</v>
      </c>
      <c r="D94" s="20">
        <v>7.3</v>
      </c>
      <c r="E94" s="25">
        <v>57</v>
      </c>
      <c r="F94" s="20">
        <v>7.3</v>
      </c>
      <c r="G94" s="21">
        <f t="shared" si="1"/>
        <v>0.83220000000000005</v>
      </c>
      <c r="H94" s="22" t="s">
        <v>18</v>
      </c>
      <c r="I94" s="23" t="s">
        <v>33</v>
      </c>
      <c r="J94" s="20">
        <v>100</v>
      </c>
    </row>
    <row r="95" spans="1:10" s="1" customFormat="1" x14ac:dyDescent="0.2">
      <c r="A95" s="25" t="s">
        <v>72</v>
      </c>
      <c r="B95" s="45">
        <v>1083</v>
      </c>
      <c r="C95" s="25">
        <v>108</v>
      </c>
      <c r="D95" s="20">
        <v>27</v>
      </c>
      <c r="E95" s="25">
        <v>108</v>
      </c>
      <c r="F95" s="20">
        <v>27</v>
      </c>
      <c r="G95" s="21">
        <f t="shared" si="1"/>
        <v>5.8319999999999999</v>
      </c>
      <c r="H95" s="22">
        <v>2015</v>
      </c>
      <c r="I95" s="23" t="s">
        <v>33</v>
      </c>
      <c r="J95" s="20">
        <v>12</v>
      </c>
    </row>
    <row r="96" spans="1:10" s="1" customFormat="1" x14ac:dyDescent="0.2">
      <c r="A96" s="25" t="s">
        <v>73</v>
      </c>
      <c r="B96" s="45">
        <v>1083</v>
      </c>
      <c r="C96" s="25">
        <v>108</v>
      </c>
      <c r="D96" s="20">
        <v>38.6</v>
      </c>
      <c r="E96" s="25">
        <v>108</v>
      </c>
      <c r="F96" s="20">
        <v>38.6</v>
      </c>
      <c r="G96" s="21">
        <f t="shared" si="1"/>
        <v>8.3376000000000001</v>
      </c>
      <c r="H96" s="22">
        <v>2015</v>
      </c>
      <c r="I96" s="23" t="s">
        <v>33</v>
      </c>
      <c r="J96" s="20">
        <v>12</v>
      </c>
    </row>
    <row r="97" spans="1:76" s="1" customFormat="1" ht="15" x14ac:dyDescent="0.25">
      <c r="A97" s="25" t="s">
        <v>74</v>
      </c>
      <c r="B97" s="46" t="s">
        <v>75</v>
      </c>
      <c r="C97" s="25">
        <v>108</v>
      </c>
      <c r="D97" s="20">
        <v>10.7</v>
      </c>
      <c r="E97" s="25">
        <v>108</v>
      </c>
      <c r="F97" s="20">
        <v>10.7</v>
      </c>
      <c r="G97" s="21">
        <f t="shared" si="1"/>
        <v>2.3111999999999999</v>
      </c>
      <c r="H97" s="22">
        <v>2015</v>
      </c>
      <c r="I97" s="23" t="s">
        <v>23</v>
      </c>
      <c r="J97" s="20">
        <v>12</v>
      </c>
    </row>
    <row r="98" spans="1:76" s="1" customFormat="1" ht="15" x14ac:dyDescent="0.25">
      <c r="A98" s="25" t="s">
        <v>76</v>
      </c>
      <c r="B98" s="46" t="s">
        <v>75</v>
      </c>
      <c r="C98" s="25">
        <v>133</v>
      </c>
      <c r="D98" s="20">
        <v>1.6</v>
      </c>
      <c r="E98" s="25">
        <v>133</v>
      </c>
      <c r="F98" s="20">
        <v>1.6</v>
      </c>
      <c r="G98" s="21">
        <f t="shared" si="1"/>
        <v>0.42560000000000003</v>
      </c>
      <c r="H98" s="22">
        <v>2015</v>
      </c>
      <c r="I98" s="23" t="s">
        <v>23</v>
      </c>
      <c r="J98" s="20">
        <v>12</v>
      </c>
    </row>
    <row r="99" spans="1:76" s="1" customFormat="1" ht="15" x14ac:dyDescent="0.25">
      <c r="A99" s="25" t="s">
        <v>77</v>
      </c>
      <c r="B99" s="46" t="s">
        <v>75</v>
      </c>
      <c r="C99" s="25">
        <v>108</v>
      </c>
      <c r="D99" s="20">
        <v>21.2</v>
      </c>
      <c r="E99" s="25">
        <v>108</v>
      </c>
      <c r="F99" s="20">
        <v>21.2</v>
      </c>
      <c r="G99" s="21">
        <f t="shared" si="1"/>
        <v>4.5792000000000002</v>
      </c>
      <c r="H99" s="22">
        <v>2015</v>
      </c>
      <c r="I99" s="23" t="s">
        <v>23</v>
      </c>
      <c r="J99" s="20">
        <v>12</v>
      </c>
    </row>
    <row r="100" spans="1:76" s="36" customFormat="1" x14ac:dyDescent="0.2">
      <c r="A100" s="31" t="s">
        <v>58</v>
      </c>
      <c r="B100" s="47"/>
      <c r="C100" s="39"/>
      <c r="D100" s="39">
        <f>SUM(D82:D99)</f>
        <v>232.99999999999997</v>
      </c>
      <c r="E100" s="39"/>
      <c r="F100" s="39">
        <f>SUM(F82:F99)</f>
        <v>232.99999999999997</v>
      </c>
      <c r="G100" s="39">
        <f>SUM(G82:G99)</f>
        <v>40.831800000000001</v>
      </c>
      <c r="H100" s="39"/>
      <c r="I100" s="39"/>
      <c r="J100" s="38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s="36" customFormat="1" x14ac:dyDescent="0.2">
      <c r="A101" s="37" t="s">
        <v>59</v>
      </c>
      <c r="B101" s="48"/>
      <c r="C101" s="39"/>
      <c r="D101" s="39"/>
      <c r="E101" s="39"/>
      <c r="F101" s="39"/>
      <c r="G101" s="39"/>
      <c r="H101" s="39"/>
      <c r="I101" s="39"/>
      <c r="J101" s="38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1:76" s="36" customFormat="1" x14ac:dyDescent="0.2">
      <c r="A102" s="37" t="s">
        <v>60</v>
      </c>
      <c r="B102" s="48"/>
      <c r="C102" s="39"/>
      <c r="D102" s="39">
        <f>D100-D103</f>
        <v>232.99999999999997</v>
      </c>
      <c r="E102" s="39"/>
      <c r="F102" s="39">
        <f>F100-F103</f>
        <v>232.99999999999997</v>
      </c>
      <c r="G102" s="39"/>
      <c r="H102" s="39"/>
      <c r="I102" s="39"/>
      <c r="J102" s="38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1:76" s="36" customFormat="1" x14ac:dyDescent="0.2">
      <c r="A103" s="37" t="s">
        <v>24</v>
      </c>
      <c r="B103" s="48"/>
      <c r="C103" s="39"/>
      <c r="D103" s="39">
        <f>SUMIF($A$82:$A$98,"ГВС",D82:D98)</f>
        <v>0</v>
      </c>
      <c r="E103" s="39"/>
      <c r="F103" s="39">
        <f>SUMIF($A$82:$A$98,"ГВС",F82:F98)</f>
        <v>0</v>
      </c>
      <c r="G103" s="39"/>
      <c r="H103" s="39"/>
      <c r="I103" s="39"/>
      <c r="J103" s="38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1:76" s="36" customFormat="1" x14ac:dyDescent="0.2">
      <c r="A104" s="31" t="s">
        <v>61</v>
      </c>
      <c r="B104" s="49"/>
      <c r="C104" s="291">
        <f>D100+F100</f>
        <v>465.99999999999994</v>
      </c>
      <c r="D104" s="292"/>
      <c r="E104" s="292"/>
      <c r="F104" s="293"/>
      <c r="G104" s="50"/>
      <c r="H104" s="39"/>
      <c r="I104" s="39"/>
      <c r="J104" s="5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1:76" ht="18.75" x14ac:dyDescent="0.3">
      <c r="A105" s="14" t="s">
        <v>78</v>
      </c>
      <c r="B105" s="52"/>
      <c r="C105" s="53"/>
      <c r="D105" s="53"/>
      <c r="E105" s="53"/>
      <c r="F105" s="53"/>
      <c r="G105" s="53"/>
      <c r="H105" s="53"/>
      <c r="I105" s="54"/>
      <c r="J105" s="24"/>
    </row>
    <row r="106" spans="1:76" x14ac:dyDescent="0.2">
      <c r="A106" s="55" t="s">
        <v>79</v>
      </c>
      <c r="B106" s="45">
        <v>404</v>
      </c>
      <c r="C106" s="56">
        <v>108</v>
      </c>
      <c r="D106" s="56">
        <v>46</v>
      </c>
      <c r="E106" s="56">
        <v>108</v>
      </c>
      <c r="F106" s="56">
        <v>46</v>
      </c>
      <c r="G106" s="21">
        <f t="shared" ref="G106:G112" si="2">((C106/1000)*D106)+((E106/1000)*F106)</f>
        <v>9.9359999999999999</v>
      </c>
      <c r="H106" s="22">
        <v>1960</v>
      </c>
      <c r="I106" s="23" t="s">
        <v>68</v>
      </c>
      <c r="J106" s="20">
        <v>100</v>
      </c>
    </row>
    <row r="107" spans="1:76" x14ac:dyDescent="0.2">
      <c r="A107" s="55"/>
      <c r="B107" s="45">
        <v>404</v>
      </c>
      <c r="C107" s="56">
        <v>108</v>
      </c>
      <c r="D107" s="56">
        <v>15</v>
      </c>
      <c r="E107" s="56">
        <v>108</v>
      </c>
      <c r="F107" s="56">
        <v>15</v>
      </c>
      <c r="G107" s="21">
        <f t="shared" si="2"/>
        <v>3.2399999999999998</v>
      </c>
      <c r="H107" s="22">
        <v>1960</v>
      </c>
      <c r="I107" s="23" t="s">
        <v>33</v>
      </c>
      <c r="J107" s="20">
        <v>100</v>
      </c>
    </row>
    <row r="108" spans="1:76" x14ac:dyDescent="0.2">
      <c r="A108" s="57" t="s">
        <v>80</v>
      </c>
      <c r="B108" s="294" t="s">
        <v>57</v>
      </c>
      <c r="C108" s="56">
        <v>108</v>
      </c>
      <c r="D108" s="56">
        <v>38.5</v>
      </c>
      <c r="E108" s="56">
        <v>108</v>
      </c>
      <c r="F108" s="56">
        <v>38.5</v>
      </c>
      <c r="G108" s="21">
        <f t="shared" si="2"/>
        <v>8.3160000000000007</v>
      </c>
      <c r="H108" s="59">
        <v>1997</v>
      </c>
      <c r="I108" s="58" t="s">
        <v>33</v>
      </c>
      <c r="J108" s="20">
        <v>84</v>
      </c>
    </row>
    <row r="109" spans="1:76" x14ac:dyDescent="0.2">
      <c r="A109" s="57" t="s">
        <v>81</v>
      </c>
      <c r="B109" s="295"/>
      <c r="C109" s="56">
        <v>108</v>
      </c>
      <c r="D109" s="56">
        <v>3</v>
      </c>
      <c r="E109" s="56">
        <v>108</v>
      </c>
      <c r="F109" s="56">
        <v>3</v>
      </c>
      <c r="G109" s="21">
        <f t="shared" si="2"/>
        <v>0.64800000000000002</v>
      </c>
      <c r="H109" s="59">
        <v>2016</v>
      </c>
      <c r="I109" s="58" t="s">
        <v>33</v>
      </c>
      <c r="J109" s="20">
        <v>8</v>
      </c>
    </row>
    <row r="110" spans="1:76" x14ac:dyDescent="0.2">
      <c r="A110" s="55" t="s">
        <v>82</v>
      </c>
      <c r="B110" s="45">
        <v>406</v>
      </c>
      <c r="C110" s="56">
        <v>108</v>
      </c>
      <c r="D110" s="56">
        <v>13.5</v>
      </c>
      <c r="E110" s="56">
        <v>108</v>
      </c>
      <c r="F110" s="56">
        <v>13.5</v>
      </c>
      <c r="G110" s="21">
        <f t="shared" si="2"/>
        <v>2.9159999999999999</v>
      </c>
      <c r="H110" s="22">
        <v>1960</v>
      </c>
      <c r="I110" s="23" t="s">
        <v>33</v>
      </c>
      <c r="J110" s="20">
        <v>100</v>
      </c>
    </row>
    <row r="111" spans="1:76" x14ac:dyDescent="0.2">
      <c r="A111" s="55" t="s">
        <v>83</v>
      </c>
      <c r="B111" s="45">
        <v>406</v>
      </c>
      <c r="C111" s="56">
        <v>108</v>
      </c>
      <c r="D111" s="56">
        <v>46</v>
      </c>
      <c r="E111" s="56">
        <v>108</v>
      </c>
      <c r="F111" s="56">
        <v>46</v>
      </c>
      <c r="G111" s="21">
        <f t="shared" si="2"/>
        <v>9.9359999999999999</v>
      </c>
      <c r="H111" s="22">
        <v>1960</v>
      </c>
      <c r="I111" s="23" t="s">
        <v>68</v>
      </c>
      <c r="J111" s="20">
        <v>100</v>
      </c>
    </row>
    <row r="112" spans="1:76" x14ac:dyDescent="0.2">
      <c r="A112" s="55" t="s">
        <v>84</v>
      </c>
      <c r="B112" s="45">
        <v>406</v>
      </c>
      <c r="C112" s="56">
        <v>108</v>
      </c>
      <c r="D112" s="56">
        <v>20.5</v>
      </c>
      <c r="E112" s="56">
        <v>108</v>
      </c>
      <c r="F112" s="56">
        <v>20.5</v>
      </c>
      <c r="G112" s="21">
        <f t="shared" si="2"/>
        <v>4.4279999999999999</v>
      </c>
      <c r="H112" s="22">
        <v>1960</v>
      </c>
      <c r="I112" s="23" t="s">
        <v>33</v>
      </c>
      <c r="J112" s="20">
        <v>100</v>
      </c>
    </row>
    <row r="113" spans="1:76" x14ac:dyDescent="0.2">
      <c r="A113" s="55"/>
      <c r="B113" s="60"/>
      <c r="C113" s="56"/>
      <c r="D113" s="56"/>
      <c r="E113" s="56"/>
      <c r="F113" s="56"/>
      <c r="G113" s="56"/>
      <c r="H113" s="23"/>
      <c r="I113" s="23"/>
      <c r="J113" s="4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</row>
    <row r="114" spans="1:76" x14ac:dyDescent="0.2">
      <c r="A114" s="31" t="s">
        <v>58</v>
      </c>
      <c r="B114" s="31"/>
      <c r="C114" s="39"/>
      <c r="D114" s="39">
        <f>SUM(D106:D113)</f>
        <v>182.5</v>
      </c>
      <c r="E114" s="39"/>
      <c r="F114" s="39">
        <f>SUM(F106:F113)</f>
        <v>182.5</v>
      </c>
      <c r="G114" s="39">
        <f>SUM(G106:G113)</f>
        <v>39.42</v>
      </c>
      <c r="H114" s="39"/>
      <c r="I114" s="39"/>
      <c r="J114" s="38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</row>
    <row r="115" spans="1:76" x14ac:dyDescent="0.2">
      <c r="A115" s="37" t="s">
        <v>59</v>
      </c>
      <c r="B115" s="37"/>
      <c r="C115" s="39"/>
      <c r="D115" s="39"/>
      <c r="E115" s="39"/>
      <c r="F115" s="39"/>
      <c r="G115" s="39"/>
      <c r="H115" s="39"/>
      <c r="I115" s="39"/>
      <c r="J115" s="38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</row>
    <row r="116" spans="1:76" x14ac:dyDescent="0.2">
      <c r="A116" s="37" t="s">
        <v>60</v>
      </c>
      <c r="B116" s="37"/>
      <c r="C116" s="39"/>
      <c r="D116" s="39">
        <f>D114-D117</f>
        <v>182.5</v>
      </c>
      <c r="E116" s="39"/>
      <c r="F116" s="39">
        <f>F114-F117</f>
        <v>182.5</v>
      </c>
      <c r="G116" s="39"/>
      <c r="H116" s="39"/>
      <c r="I116" s="39"/>
      <c r="J116" s="38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</row>
    <row r="117" spans="1:76" x14ac:dyDescent="0.2">
      <c r="A117" s="37" t="s">
        <v>24</v>
      </c>
      <c r="B117" s="37"/>
      <c r="C117" s="39"/>
      <c r="D117" s="39">
        <f>SUMIF($A$106:$A$113,"ГВС",D106:D113)</f>
        <v>0</v>
      </c>
      <c r="E117" s="39"/>
      <c r="F117" s="39">
        <f>SUMIF($A$106:$A$113,"ГВС",F106:F113)</f>
        <v>0</v>
      </c>
      <c r="G117" s="39"/>
      <c r="H117" s="39"/>
      <c r="I117" s="39"/>
      <c r="J117" s="38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</row>
    <row r="118" spans="1:76" x14ac:dyDescent="0.2">
      <c r="A118" s="31"/>
      <c r="B118" s="31"/>
      <c r="C118" s="39"/>
      <c r="D118" s="39"/>
      <c r="E118" s="39"/>
      <c r="F118" s="39"/>
      <c r="G118" s="39"/>
      <c r="H118" s="39"/>
      <c r="I118" s="39"/>
      <c r="J118" s="5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</row>
    <row r="119" spans="1:76" x14ac:dyDescent="0.2">
      <c r="A119" s="31" t="s">
        <v>61</v>
      </c>
      <c r="B119" s="40"/>
      <c r="C119" s="291">
        <f>D114+F114</f>
        <v>365</v>
      </c>
      <c r="D119" s="292"/>
      <c r="E119" s="292"/>
      <c r="F119" s="293"/>
      <c r="G119" s="50"/>
      <c r="H119" s="39"/>
      <c r="I119" s="39"/>
      <c r="J119" s="5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</row>
    <row r="120" spans="1:76" ht="15" x14ac:dyDescent="0.2">
      <c r="A120" s="14" t="s">
        <v>85</v>
      </c>
      <c r="B120" s="14"/>
      <c r="C120" s="15"/>
      <c r="D120" s="15"/>
      <c r="E120" s="15"/>
      <c r="F120" s="15"/>
      <c r="G120" s="15"/>
      <c r="H120" s="15"/>
      <c r="I120" s="14"/>
      <c r="J120" s="2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</row>
    <row r="121" spans="1:76" x14ac:dyDescent="0.2">
      <c r="A121" s="26" t="s">
        <v>86</v>
      </c>
      <c r="B121" s="61" t="s">
        <v>27</v>
      </c>
      <c r="C121" s="20">
        <v>89</v>
      </c>
      <c r="D121" s="20">
        <v>19.7</v>
      </c>
      <c r="E121" s="20">
        <v>89</v>
      </c>
      <c r="F121" s="20">
        <v>19.7</v>
      </c>
      <c r="G121" s="21">
        <f t="shared" ref="G121:G141" si="3">((C121/1000)*D121)+((E121/1000)*F121)</f>
        <v>3.5065999999999997</v>
      </c>
      <c r="H121" s="22">
        <v>2010</v>
      </c>
      <c r="I121" s="23" t="s">
        <v>87</v>
      </c>
      <c r="J121" s="20">
        <v>32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</row>
    <row r="122" spans="1:76" x14ac:dyDescent="0.2">
      <c r="A122" s="26" t="s">
        <v>88</v>
      </c>
      <c r="B122" s="45">
        <v>459</v>
      </c>
      <c r="C122" s="20">
        <v>108</v>
      </c>
      <c r="D122" s="20">
        <v>20</v>
      </c>
      <c r="E122" s="20">
        <v>108</v>
      </c>
      <c r="F122" s="20">
        <v>20</v>
      </c>
      <c r="G122" s="21">
        <f t="shared" si="3"/>
        <v>4.32</v>
      </c>
      <c r="H122" s="22" t="s">
        <v>18</v>
      </c>
      <c r="I122" s="23" t="s">
        <v>33</v>
      </c>
      <c r="J122" s="20">
        <v>100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</row>
    <row r="123" spans="1:76" x14ac:dyDescent="0.2">
      <c r="A123" s="26" t="s">
        <v>89</v>
      </c>
      <c r="B123" s="45">
        <v>515</v>
      </c>
      <c r="C123" s="20">
        <v>108</v>
      </c>
      <c r="D123" s="20">
        <v>25</v>
      </c>
      <c r="E123" s="20">
        <v>108</v>
      </c>
      <c r="F123" s="20">
        <v>25</v>
      </c>
      <c r="G123" s="21">
        <f t="shared" si="3"/>
        <v>5.4</v>
      </c>
      <c r="H123" s="22" t="s">
        <v>18</v>
      </c>
      <c r="I123" s="23" t="s">
        <v>33</v>
      </c>
      <c r="J123" s="20">
        <v>100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</row>
    <row r="124" spans="1:76" x14ac:dyDescent="0.2">
      <c r="A124" s="26" t="s">
        <v>89</v>
      </c>
      <c r="B124" s="45">
        <v>515</v>
      </c>
      <c r="C124" s="20">
        <v>57</v>
      </c>
      <c r="D124" s="20">
        <v>20</v>
      </c>
      <c r="E124" s="20">
        <v>57</v>
      </c>
      <c r="F124" s="20">
        <v>20</v>
      </c>
      <c r="G124" s="21">
        <f t="shared" si="3"/>
        <v>2.2800000000000002</v>
      </c>
      <c r="H124" s="22" t="s">
        <v>18</v>
      </c>
      <c r="I124" s="23" t="s">
        <v>33</v>
      </c>
      <c r="J124" s="20">
        <v>100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</row>
    <row r="125" spans="1:76" x14ac:dyDescent="0.2">
      <c r="A125" s="26" t="s">
        <v>90</v>
      </c>
      <c r="B125" s="288" t="s">
        <v>27</v>
      </c>
      <c r="C125" s="20">
        <v>159</v>
      </c>
      <c r="D125" s="20">
        <v>32.4</v>
      </c>
      <c r="E125" s="20">
        <v>159</v>
      </c>
      <c r="F125" s="20">
        <v>32.4</v>
      </c>
      <c r="G125" s="21">
        <f t="shared" si="3"/>
        <v>10.3032</v>
      </c>
      <c r="H125" s="22">
        <v>2007</v>
      </c>
      <c r="I125" s="23" t="s">
        <v>33</v>
      </c>
      <c r="J125" s="20">
        <v>44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</row>
    <row r="126" spans="1:76" x14ac:dyDescent="0.2">
      <c r="A126" s="26" t="s">
        <v>91</v>
      </c>
      <c r="B126" s="289"/>
      <c r="C126" s="20">
        <v>159</v>
      </c>
      <c r="D126" s="20">
        <v>24</v>
      </c>
      <c r="E126" s="20">
        <v>159</v>
      </c>
      <c r="F126" s="20">
        <v>24</v>
      </c>
      <c r="G126" s="21">
        <f t="shared" si="3"/>
        <v>7.6319999999999997</v>
      </c>
      <c r="H126" s="22">
        <v>2007</v>
      </c>
      <c r="I126" s="23" t="s">
        <v>33</v>
      </c>
      <c r="J126" s="20">
        <v>44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</row>
    <row r="127" spans="1:76" x14ac:dyDescent="0.2">
      <c r="A127" s="26" t="s">
        <v>92</v>
      </c>
      <c r="B127" s="289"/>
      <c r="C127" s="20">
        <v>159</v>
      </c>
      <c r="D127" s="20">
        <v>60</v>
      </c>
      <c r="E127" s="20">
        <v>159</v>
      </c>
      <c r="F127" s="20">
        <v>60</v>
      </c>
      <c r="G127" s="21">
        <f t="shared" si="3"/>
        <v>19.080000000000002</v>
      </c>
      <c r="H127" s="22">
        <v>2007</v>
      </c>
      <c r="I127" s="23" t="s">
        <v>23</v>
      </c>
      <c r="J127" s="20">
        <v>44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</row>
    <row r="128" spans="1:76" x14ac:dyDescent="0.2">
      <c r="A128" s="26" t="s">
        <v>93</v>
      </c>
      <c r="B128" s="290"/>
      <c r="C128" s="20">
        <v>159</v>
      </c>
      <c r="D128" s="20">
        <v>32</v>
      </c>
      <c r="E128" s="20">
        <v>159</v>
      </c>
      <c r="F128" s="20">
        <v>32</v>
      </c>
      <c r="G128" s="21">
        <f t="shared" si="3"/>
        <v>10.176</v>
      </c>
      <c r="H128" s="22">
        <v>2007</v>
      </c>
      <c r="I128" s="23" t="s">
        <v>33</v>
      </c>
      <c r="J128" s="20">
        <v>44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</row>
    <row r="129" spans="1:76" ht="15" x14ac:dyDescent="0.25">
      <c r="A129" s="26" t="s">
        <v>94</v>
      </c>
      <c r="B129" s="62" t="s">
        <v>75</v>
      </c>
      <c r="C129" s="20">
        <v>219</v>
      </c>
      <c r="D129" s="20">
        <v>200</v>
      </c>
      <c r="E129" s="20">
        <v>219</v>
      </c>
      <c r="F129" s="20">
        <v>200</v>
      </c>
      <c r="G129" s="21">
        <f t="shared" si="3"/>
        <v>87.6</v>
      </c>
      <c r="H129" s="22" t="s">
        <v>18</v>
      </c>
      <c r="I129" s="23" t="s">
        <v>33</v>
      </c>
      <c r="J129" s="20">
        <v>100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</row>
    <row r="130" spans="1:76" x14ac:dyDescent="0.2">
      <c r="A130" s="26" t="s">
        <v>95</v>
      </c>
      <c r="B130" s="45">
        <v>405</v>
      </c>
      <c r="C130" s="20">
        <v>108</v>
      </c>
      <c r="D130" s="20">
        <v>1.2</v>
      </c>
      <c r="E130" s="20">
        <v>108</v>
      </c>
      <c r="F130" s="20">
        <v>1.2</v>
      </c>
      <c r="G130" s="21">
        <f t="shared" si="3"/>
        <v>0.25919999999999999</v>
      </c>
      <c r="H130" s="22" t="s">
        <v>18</v>
      </c>
      <c r="I130" s="23" t="s">
        <v>23</v>
      </c>
      <c r="J130" s="20">
        <v>100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</row>
    <row r="131" spans="1:76" x14ac:dyDescent="0.2">
      <c r="A131" s="26" t="s">
        <v>96</v>
      </c>
      <c r="B131" s="45">
        <v>454</v>
      </c>
      <c r="C131" s="20">
        <v>108</v>
      </c>
      <c r="D131" s="20">
        <v>14.5</v>
      </c>
      <c r="E131" s="20">
        <v>108</v>
      </c>
      <c r="F131" s="20">
        <v>14.5</v>
      </c>
      <c r="G131" s="21">
        <f t="shared" si="3"/>
        <v>3.1320000000000001</v>
      </c>
      <c r="H131" s="22" t="s">
        <v>18</v>
      </c>
      <c r="I131" s="23" t="s">
        <v>23</v>
      </c>
      <c r="J131" s="20">
        <v>100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</row>
    <row r="132" spans="1:76" x14ac:dyDescent="0.2">
      <c r="A132" s="26" t="s">
        <v>97</v>
      </c>
      <c r="B132" s="45">
        <v>483</v>
      </c>
      <c r="C132" s="20">
        <v>108</v>
      </c>
      <c r="D132" s="20">
        <v>9</v>
      </c>
      <c r="E132" s="20">
        <v>108</v>
      </c>
      <c r="F132" s="20">
        <v>9</v>
      </c>
      <c r="G132" s="21">
        <f t="shared" si="3"/>
        <v>1.944</v>
      </c>
      <c r="H132" s="22" t="s">
        <v>18</v>
      </c>
      <c r="I132" s="23" t="s">
        <v>23</v>
      </c>
      <c r="J132" s="20">
        <v>100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</row>
    <row r="133" spans="1:76" x14ac:dyDescent="0.2">
      <c r="A133" s="26"/>
      <c r="B133" s="45">
        <v>483</v>
      </c>
      <c r="C133" s="20">
        <v>108</v>
      </c>
      <c r="D133" s="20">
        <v>14</v>
      </c>
      <c r="E133" s="20">
        <v>108</v>
      </c>
      <c r="F133" s="20">
        <v>14</v>
      </c>
      <c r="G133" s="21">
        <f t="shared" si="3"/>
        <v>3.024</v>
      </c>
      <c r="H133" s="22" t="s">
        <v>18</v>
      </c>
      <c r="I133" s="23" t="s">
        <v>23</v>
      </c>
      <c r="J133" s="20">
        <v>100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</row>
    <row r="134" spans="1:76" x14ac:dyDescent="0.2">
      <c r="A134" s="26"/>
      <c r="B134" s="45">
        <v>483</v>
      </c>
      <c r="C134" s="20">
        <v>108</v>
      </c>
      <c r="D134" s="20">
        <v>30</v>
      </c>
      <c r="E134" s="20">
        <v>108</v>
      </c>
      <c r="F134" s="20">
        <v>30</v>
      </c>
      <c r="G134" s="21">
        <f t="shared" si="3"/>
        <v>6.4799999999999995</v>
      </c>
      <c r="H134" s="22" t="s">
        <v>18</v>
      </c>
      <c r="I134" s="23" t="s">
        <v>23</v>
      </c>
      <c r="J134" s="20">
        <v>100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</row>
    <row r="135" spans="1:76" x14ac:dyDescent="0.2">
      <c r="A135" s="26" t="s">
        <v>98</v>
      </c>
      <c r="B135" s="45">
        <v>483</v>
      </c>
      <c r="C135" s="20">
        <v>76</v>
      </c>
      <c r="D135" s="20">
        <v>7</v>
      </c>
      <c r="E135" s="20">
        <v>76</v>
      </c>
      <c r="F135" s="20">
        <v>7</v>
      </c>
      <c r="G135" s="21">
        <f t="shared" si="3"/>
        <v>1.0640000000000001</v>
      </c>
      <c r="H135" s="22" t="s">
        <v>18</v>
      </c>
      <c r="I135" s="23" t="s">
        <v>33</v>
      </c>
      <c r="J135" s="20">
        <v>100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</row>
    <row r="136" spans="1:76" x14ac:dyDescent="0.2">
      <c r="A136" s="26" t="s">
        <v>99</v>
      </c>
      <c r="B136" s="45">
        <v>1092</v>
      </c>
      <c r="C136" s="20">
        <v>76</v>
      </c>
      <c r="D136" s="20">
        <v>55</v>
      </c>
      <c r="E136" s="20">
        <v>76</v>
      </c>
      <c r="F136" s="20">
        <v>55</v>
      </c>
      <c r="G136" s="21">
        <f t="shared" si="3"/>
        <v>8.36</v>
      </c>
      <c r="H136" s="22" t="s">
        <v>18</v>
      </c>
      <c r="I136" s="23" t="s">
        <v>33</v>
      </c>
      <c r="J136" s="20">
        <v>100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</row>
    <row r="137" spans="1:76" x14ac:dyDescent="0.2">
      <c r="A137" s="26" t="s">
        <v>100</v>
      </c>
      <c r="B137" s="45">
        <v>677</v>
      </c>
      <c r="C137" s="20">
        <v>76</v>
      </c>
      <c r="D137" s="20">
        <v>37.5</v>
      </c>
      <c r="E137" s="20">
        <v>76</v>
      </c>
      <c r="F137" s="20">
        <v>37.5</v>
      </c>
      <c r="G137" s="21">
        <f t="shared" si="3"/>
        <v>5.7</v>
      </c>
      <c r="H137" s="22" t="s">
        <v>18</v>
      </c>
      <c r="I137" s="23" t="s">
        <v>33</v>
      </c>
      <c r="J137" s="20">
        <v>100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</row>
    <row r="138" spans="1:76" x14ac:dyDescent="0.2">
      <c r="A138" s="26" t="s">
        <v>101</v>
      </c>
      <c r="B138" s="45">
        <v>488</v>
      </c>
      <c r="C138" s="20">
        <v>57</v>
      </c>
      <c r="D138" s="20">
        <v>40</v>
      </c>
      <c r="E138" s="20">
        <v>57</v>
      </c>
      <c r="F138" s="20">
        <v>40</v>
      </c>
      <c r="G138" s="21">
        <f t="shared" si="3"/>
        <v>4.5600000000000005</v>
      </c>
      <c r="H138" s="22" t="s">
        <v>18</v>
      </c>
      <c r="I138" s="23" t="s">
        <v>33</v>
      </c>
      <c r="J138" s="20">
        <v>100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</row>
    <row r="139" spans="1:76" ht="15" x14ac:dyDescent="0.25">
      <c r="A139" s="26" t="s">
        <v>102</v>
      </c>
      <c r="B139" s="62" t="s">
        <v>75</v>
      </c>
      <c r="C139" s="20">
        <v>219</v>
      </c>
      <c r="D139" s="20"/>
      <c r="E139" s="20">
        <v>219</v>
      </c>
      <c r="F139" s="20"/>
      <c r="G139" s="21">
        <f t="shared" si="3"/>
        <v>0</v>
      </c>
      <c r="H139" s="22" t="s">
        <v>18</v>
      </c>
      <c r="I139" s="23" t="s">
        <v>33</v>
      </c>
      <c r="J139" s="20">
        <v>100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</row>
    <row r="140" spans="1:76" x14ac:dyDescent="0.2">
      <c r="A140" s="26" t="s">
        <v>103</v>
      </c>
      <c r="B140" s="45">
        <v>501</v>
      </c>
      <c r="C140" s="20">
        <v>57</v>
      </c>
      <c r="D140" s="20">
        <v>40</v>
      </c>
      <c r="E140" s="20">
        <v>57</v>
      </c>
      <c r="F140" s="20">
        <v>40</v>
      </c>
      <c r="G140" s="21">
        <f t="shared" si="3"/>
        <v>4.5600000000000005</v>
      </c>
      <c r="H140" s="22" t="s">
        <v>18</v>
      </c>
      <c r="I140" s="23" t="s">
        <v>33</v>
      </c>
      <c r="J140" s="20">
        <v>100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</row>
    <row r="141" spans="1:76" x14ac:dyDescent="0.2">
      <c r="A141" s="26" t="s">
        <v>104</v>
      </c>
      <c r="B141" s="45">
        <v>1093</v>
      </c>
      <c r="C141" s="20">
        <v>57</v>
      </c>
      <c r="D141" s="20">
        <v>8.5</v>
      </c>
      <c r="E141" s="20">
        <v>57</v>
      </c>
      <c r="F141" s="20">
        <v>8.5</v>
      </c>
      <c r="G141" s="21">
        <f t="shared" si="3"/>
        <v>0.96900000000000008</v>
      </c>
      <c r="H141" s="22">
        <v>2008</v>
      </c>
      <c r="I141" s="23" t="s">
        <v>33</v>
      </c>
      <c r="J141" s="20">
        <v>40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</row>
    <row r="142" spans="1:76" s="36" customFormat="1" x14ac:dyDescent="0.2">
      <c r="A142" s="31" t="s">
        <v>58</v>
      </c>
      <c r="B142" s="31"/>
      <c r="C142" s="39"/>
      <c r="D142" s="39">
        <f>SUM(D121:D141)</f>
        <v>689.8</v>
      </c>
      <c r="E142" s="39"/>
      <c r="F142" s="39">
        <f>SUM(F121:F141)</f>
        <v>689.8</v>
      </c>
      <c r="G142" s="39">
        <f>SUM(G121:G141)</f>
        <v>190.34999999999997</v>
      </c>
      <c r="H142" s="39"/>
      <c r="I142" s="39"/>
      <c r="J142" s="6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1:76" s="36" customFormat="1" x14ac:dyDescent="0.2">
      <c r="A143" s="37" t="s">
        <v>59</v>
      </c>
      <c r="B143" s="37"/>
      <c r="C143" s="39"/>
      <c r="D143" s="39"/>
      <c r="E143" s="39"/>
      <c r="F143" s="39"/>
      <c r="G143" s="39"/>
      <c r="H143" s="39"/>
      <c r="I143" s="39"/>
      <c r="J143" s="6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1:76" s="36" customFormat="1" x14ac:dyDescent="0.2">
      <c r="A144" s="37" t="s">
        <v>60</v>
      </c>
      <c r="B144" s="37"/>
      <c r="C144" s="39"/>
      <c r="D144" s="39">
        <f>D142-D145</f>
        <v>689.8</v>
      </c>
      <c r="E144" s="39"/>
      <c r="F144" s="39">
        <f>F142-F145</f>
        <v>689.8</v>
      </c>
      <c r="G144" s="39"/>
      <c r="H144" s="39"/>
      <c r="I144" s="39"/>
      <c r="J144" s="6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1:76" s="36" customFormat="1" x14ac:dyDescent="0.2">
      <c r="A145" s="37" t="s">
        <v>24</v>
      </c>
      <c r="B145" s="37"/>
      <c r="C145" s="39"/>
      <c r="D145" s="39">
        <f>SUMIF($A$121:$A$141,"ГВС",D121:D141)</f>
        <v>0</v>
      </c>
      <c r="E145" s="39"/>
      <c r="F145" s="39">
        <f>SUMIF($A$121:$A$141,"ГВС",F121:F141)</f>
        <v>0</v>
      </c>
      <c r="G145" s="39"/>
      <c r="H145" s="39"/>
      <c r="I145" s="39"/>
      <c r="J145" s="6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1:76" s="36" customFormat="1" x14ac:dyDescent="0.2">
      <c r="A146" s="31" t="s">
        <v>61</v>
      </c>
      <c r="B146" s="40"/>
      <c r="C146" s="291">
        <f>D142+F142</f>
        <v>1379.6</v>
      </c>
      <c r="D146" s="292"/>
      <c r="E146" s="292"/>
      <c r="F146" s="293"/>
      <c r="G146" s="50"/>
      <c r="H146" s="39"/>
      <c r="I146" s="39"/>
      <c r="J146" s="4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1:76" ht="15" x14ac:dyDescent="0.2">
      <c r="A147" s="14" t="s">
        <v>105</v>
      </c>
      <c r="B147" s="14"/>
      <c r="C147" s="15"/>
      <c r="D147" s="14"/>
      <c r="E147" s="15"/>
      <c r="F147" s="14"/>
      <c r="G147" s="14"/>
      <c r="H147" s="15"/>
      <c r="I147" s="14"/>
      <c r="J147" s="24"/>
    </row>
    <row r="148" spans="1:76" x14ac:dyDescent="0.2">
      <c r="A148" s="25" t="s">
        <v>106</v>
      </c>
      <c r="B148" s="64" t="s">
        <v>107</v>
      </c>
      <c r="C148" s="20">
        <v>108</v>
      </c>
      <c r="D148" s="20">
        <v>24</v>
      </c>
      <c r="E148" s="20">
        <v>108</v>
      </c>
      <c r="F148" s="20">
        <v>24</v>
      </c>
      <c r="G148" s="21">
        <f>((C148/1000)*D148)+((E148/1000)*F148)</f>
        <v>5.1840000000000002</v>
      </c>
      <c r="H148" s="22">
        <v>1958</v>
      </c>
      <c r="I148" s="23" t="s">
        <v>33</v>
      </c>
      <c r="J148" s="20">
        <v>100</v>
      </c>
    </row>
    <row r="149" spans="1:76" x14ac:dyDescent="0.2">
      <c r="A149" s="25" t="s">
        <v>108</v>
      </c>
      <c r="B149" s="64" t="s">
        <v>107</v>
      </c>
      <c r="C149" s="20">
        <v>108</v>
      </c>
      <c r="D149" s="20">
        <v>45</v>
      </c>
      <c r="E149" s="20">
        <v>108</v>
      </c>
      <c r="F149" s="20">
        <v>45</v>
      </c>
      <c r="G149" s="21">
        <f>((C149/1000)*D149)+((E149/1000)*F149)</f>
        <v>9.7200000000000006</v>
      </c>
      <c r="H149" s="22">
        <v>1958</v>
      </c>
      <c r="I149" s="23" t="s">
        <v>68</v>
      </c>
      <c r="J149" s="20">
        <v>100</v>
      </c>
    </row>
    <row r="150" spans="1:76" x14ac:dyDescent="0.2">
      <c r="A150" s="25" t="s">
        <v>109</v>
      </c>
      <c r="B150" s="64" t="s">
        <v>110</v>
      </c>
      <c r="C150" s="20">
        <v>108</v>
      </c>
      <c r="D150" s="20">
        <v>18.5</v>
      </c>
      <c r="E150" s="20">
        <v>108</v>
      </c>
      <c r="F150" s="20">
        <v>18.5</v>
      </c>
      <c r="G150" s="21">
        <f>((C150/1000)*D150)+((E150/1000)*F150)</f>
        <v>3.996</v>
      </c>
      <c r="H150" s="22">
        <v>1958</v>
      </c>
      <c r="I150" s="23" t="s">
        <v>33</v>
      </c>
      <c r="J150" s="20">
        <v>100</v>
      </c>
    </row>
    <row r="151" spans="1:76" s="36" customFormat="1" x14ac:dyDescent="0.2">
      <c r="A151" s="31" t="s">
        <v>58</v>
      </c>
      <c r="B151" s="47"/>
      <c r="C151" s="39"/>
      <c r="D151" s="39">
        <f>SUM(D148:D150)</f>
        <v>87.5</v>
      </c>
      <c r="E151" s="39"/>
      <c r="F151" s="39">
        <f>SUM(F148:F150)</f>
        <v>87.5</v>
      </c>
      <c r="G151" s="39">
        <f>SUM(G148:G150)</f>
        <v>18.899999999999999</v>
      </c>
      <c r="H151" s="39"/>
      <c r="I151" s="39"/>
      <c r="J151" s="6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1:76" s="36" customFormat="1" x14ac:dyDescent="0.2">
      <c r="A152" s="37" t="s">
        <v>59</v>
      </c>
      <c r="B152" s="48"/>
      <c r="C152" s="39"/>
      <c r="D152" s="39"/>
      <c r="E152" s="39"/>
      <c r="F152" s="39"/>
      <c r="G152" s="39"/>
      <c r="H152" s="39"/>
      <c r="I152" s="39"/>
      <c r="J152" s="6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1:76" s="36" customFormat="1" x14ac:dyDescent="0.2">
      <c r="A153" s="37" t="s">
        <v>60</v>
      </c>
      <c r="B153" s="48"/>
      <c r="C153" s="39"/>
      <c r="D153" s="39">
        <f>D151-D154</f>
        <v>87.5</v>
      </c>
      <c r="E153" s="39"/>
      <c r="F153" s="39">
        <f>F151-F154</f>
        <v>87.5</v>
      </c>
      <c r="G153" s="39"/>
      <c r="H153" s="39"/>
      <c r="I153" s="39"/>
      <c r="J153" s="6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1:76" s="36" customFormat="1" x14ac:dyDescent="0.2">
      <c r="A154" s="37" t="s">
        <v>24</v>
      </c>
      <c r="B154" s="48"/>
      <c r="C154" s="39"/>
      <c r="D154" s="39">
        <f>SUMIF($A$148:$A$150,"ГВС",D148:D150)</f>
        <v>0</v>
      </c>
      <c r="E154" s="39"/>
      <c r="F154" s="39">
        <f>SUMIF($A$148:$A$150,"ГВС",F148:F150)</f>
        <v>0</v>
      </c>
      <c r="G154" s="39"/>
      <c r="H154" s="39"/>
      <c r="I154" s="39"/>
      <c r="J154" s="6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1:76" s="36" customFormat="1" x14ac:dyDescent="0.2">
      <c r="A155" s="31" t="s">
        <v>61</v>
      </c>
      <c r="B155" s="49"/>
      <c r="C155" s="291">
        <f>D151+F151</f>
        <v>175</v>
      </c>
      <c r="D155" s="292"/>
      <c r="E155" s="292"/>
      <c r="F155" s="293"/>
      <c r="G155" s="50"/>
      <c r="H155" s="39"/>
      <c r="I155" s="39"/>
      <c r="J155" s="4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1:76" ht="15" x14ac:dyDescent="0.2">
      <c r="A156" s="14" t="s">
        <v>111</v>
      </c>
      <c r="B156" s="52"/>
      <c r="C156" s="15"/>
      <c r="D156" s="15"/>
      <c r="E156" s="15"/>
      <c r="F156" s="15"/>
      <c r="G156" s="15"/>
      <c r="H156" s="15"/>
      <c r="I156" s="14"/>
      <c r="J156" s="24"/>
    </row>
    <row r="157" spans="1:76" x14ac:dyDescent="0.2">
      <c r="A157" s="25" t="s">
        <v>112</v>
      </c>
      <c r="B157" s="294" t="s">
        <v>57</v>
      </c>
      <c r="C157" s="20">
        <v>159</v>
      </c>
      <c r="D157" s="20">
        <v>155</v>
      </c>
      <c r="E157" s="20">
        <v>159</v>
      </c>
      <c r="F157" s="20">
        <v>155</v>
      </c>
      <c r="G157" s="21">
        <f t="shared" ref="G157:G171" si="4">((C157/1000)*D157)+((E157/1000)*F157)</f>
        <v>49.29</v>
      </c>
      <c r="H157" s="22">
        <v>2008</v>
      </c>
      <c r="I157" s="23" t="s">
        <v>21</v>
      </c>
      <c r="J157" s="20">
        <v>40</v>
      </c>
    </row>
    <row r="158" spans="1:76" x14ac:dyDescent="0.2">
      <c r="A158" s="25" t="s">
        <v>113</v>
      </c>
      <c r="B158" s="295"/>
      <c r="C158" s="20">
        <v>159</v>
      </c>
      <c r="D158" s="20">
        <v>17</v>
      </c>
      <c r="E158" s="20">
        <v>159</v>
      </c>
      <c r="F158" s="20">
        <v>17</v>
      </c>
      <c r="G158" s="21">
        <f t="shared" si="4"/>
        <v>5.4059999999999997</v>
      </c>
      <c r="H158" s="22">
        <v>2008</v>
      </c>
      <c r="I158" s="20" t="s">
        <v>23</v>
      </c>
      <c r="J158" s="20">
        <v>40</v>
      </c>
    </row>
    <row r="159" spans="1:76" x14ac:dyDescent="0.2">
      <c r="A159" s="25" t="s">
        <v>114</v>
      </c>
      <c r="B159" s="45">
        <v>409</v>
      </c>
      <c r="C159" s="20">
        <v>108</v>
      </c>
      <c r="D159" s="20">
        <v>40.5</v>
      </c>
      <c r="E159" s="20">
        <v>108</v>
      </c>
      <c r="F159" s="20">
        <v>40.5</v>
      </c>
      <c r="G159" s="21">
        <f t="shared" si="4"/>
        <v>8.7479999999999993</v>
      </c>
      <c r="H159" s="22">
        <v>1996</v>
      </c>
      <c r="I159" s="23" t="s">
        <v>23</v>
      </c>
      <c r="J159" s="20">
        <v>88</v>
      </c>
    </row>
    <row r="160" spans="1:76" x14ac:dyDescent="0.2">
      <c r="A160" s="25"/>
      <c r="B160" s="45">
        <v>411</v>
      </c>
      <c r="C160" s="20">
        <v>133</v>
      </c>
      <c r="D160" s="20">
        <v>118.5</v>
      </c>
      <c r="E160" s="20">
        <v>133</v>
      </c>
      <c r="F160" s="20">
        <v>118.5</v>
      </c>
      <c r="G160" s="21">
        <f t="shared" si="4"/>
        <v>31.521000000000001</v>
      </c>
      <c r="H160" s="22">
        <v>1996</v>
      </c>
      <c r="I160" s="23" t="s">
        <v>23</v>
      </c>
      <c r="J160" s="20">
        <v>88</v>
      </c>
    </row>
    <row r="161" spans="1:76" x14ac:dyDescent="0.2">
      <c r="A161" s="25" t="s">
        <v>115</v>
      </c>
      <c r="B161" s="294" t="s">
        <v>57</v>
      </c>
      <c r="C161" s="20">
        <v>159</v>
      </c>
      <c r="D161" s="20">
        <v>18.600000000000001</v>
      </c>
      <c r="E161" s="20">
        <v>159</v>
      </c>
      <c r="F161" s="20">
        <v>18.600000000000001</v>
      </c>
      <c r="G161" s="21">
        <f t="shared" si="4"/>
        <v>5.9148000000000005</v>
      </c>
      <c r="H161" s="22">
        <v>2007</v>
      </c>
      <c r="I161" s="23" t="s">
        <v>33</v>
      </c>
      <c r="J161" s="20">
        <v>44</v>
      </c>
    </row>
    <row r="162" spans="1:76" x14ac:dyDescent="0.2">
      <c r="A162" s="25" t="s">
        <v>116</v>
      </c>
      <c r="B162" s="295"/>
      <c r="C162" s="20">
        <v>133</v>
      </c>
      <c r="D162" s="20">
        <v>29.4</v>
      </c>
      <c r="E162" s="20">
        <v>133</v>
      </c>
      <c r="F162" s="20">
        <v>29.4</v>
      </c>
      <c r="G162" s="21">
        <f t="shared" si="4"/>
        <v>7.8204000000000002</v>
      </c>
      <c r="H162" s="22">
        <v>2014</v>
      </c>
      <c r="I162" s="23" t="s">
        <v>33</v>
      </c>
      <c r="J162" s="20">
        <v>16</v>
      </c>
    </row>
    <row r="163" spans="1:76" x14ac:dyDescent="0.2">
      <c r="A163" s="25" t="s">
        <v>117</v>
      </c>
      <c r="B163" s="45">
        <v>1104</v>
      </c>
      <c r="C163" s="20">
        <v>159</v>
      </c>
      <c r="D163" s="20">
        <v>20.5</v>
      </c>
      <c r="E163" s="20">
        <v>159</v>
      </c>
      <c r="F163" s="20">
        <v>20.5</v>
      </c>
      <c r="G163" s="21">
        <f t="shared" si="4"/>
        <v>6.5190000000000001</v>
      </c>
      <c r="H163" s="22">
        <v>2007</v>
      </c>
      <c r="I163" s="23" t="s">
        <v>33</v>
      </c>
      <c r="J163" s="20">
        <v>44</v>
      </c>
    </row>
    <row r="164" spans="1:76" ht="15" x14ac:dyDescent="0.25">
      <c r="A164" s="25" t="s">
        <v>118</v>
      </c>
      <c r="B164" s="46" t="s">
        <v>75</v>
      </c>
      <c r="C164" s="20">
        <v>89</v>
      </c>
      <c r="D164" s="20">
        <v>3</v>
      </c>
      <c r="E164" s="20">
        <v>89</v>
      </c>
      <c r="F164" s="20">
        <v>3</v>
      </c>
      <c r="G164" s="21">
        <f t="shared" si="4"/>
        <v>0.53400000000000003</v>
      </c>
      <c r="H164" s="22" t="s">
        <v>18</v>
      </c>
      <c r="I164" s="23" t="s">
        <v>33</v>
      </c>
      <c r="J164" s="20">
        <v>100</v>
      </c>
    </row>
    <row r="165" spans="1:76" x14ac:dyDescent="0.2">
      <c r="A165" s="25" t="s">
        <v>119</v>
      </c>
      <c r="B165" s="45">
        <v>408</v>
      </c>
      <c r="C165" s="20">
        <v>76</v>
      </c>
      <c r="D165" s="20">
        <v>12</v>
      </c>
      <c r="E165" s="20">
        <v>76</v>
      </c>
      <c r="F165" s="20">
        <v>12</v>
      </c>
      <c r="G165" s="21">
        <f t="shared" si="4"/>
        <v>1.8239999999999998</v>
      </c>
      <c r="H165" s="22">
        <v>2011</v>
      </c>
      <c r="I165" s="23" t="s">
        <v>33</v>
      </c>
      <c r="J165" s="20">
        <v>28</v>
      </c>
    </row>
    <row r="166" spans="1:76" x14ac:dyDescent="0.2">
      <c r="A166" s="25"/>
      <c r="B166" s="45">
        <v>408</v>
      </c>
      <c r="C166" s="20">
        <v>57</v>
      </c>
      <c r="D166" s="20">
        <v>24</v>
      </c>
      <c r="E166" s="20">
        <v>57</v>
      </c>
      <c r="F166" s="20">
        <v>24</v>
      </c>
      <c r="G166" s="21">
        <f t="shared" si="4"/>
        <v>2.7360000000000002</v>
      </c>
      <c r="H166" s="22">
        <v>2011</v>
      </c>
      <c r="I166" s="23" t="s">
        <v>33</v>
      </c>
      <c r="J166" s="20">
        <v>28</v>
      </c>
    </row>
    <row r="167" spans="1:76" x14ac:dyDescent="0.2">
      <c r="A167" s="25" t="s">
        <v>120</v>
      </c>
      <c r="B167" s="25" t="s">
        <v>121</v>
      </c>
      <c r="C167" s="25">
        <v>76</v>
      </c>
      <c r="D167" s="20">
        <f>60.2</f>
        <v>60.2</v>
      </c>
      <c r="E167" s="25">
        <v>76</v>
      </c>
      <c r="F167" s="20">
        <f>60.2</f>
        <v>60.2</v>
      </c>
      <c r="G167" s="21">
        <f t="shared" si="4"/>
        <v>9.1503999999999994</v>
      </c>
      <c r="H167" s="22">
        <v>2016</v>
      </c>
      <c r="I167" s="23" t="s">
        <v>122</v>
      </c>
      <c r="J167" s="20">
        <v>8</v>
      </c>
    </row>
    <row r="168" spans="1:76" x14ac:dyDescent="0.2">
      <c r="A168" s="25" t="s">
        <v>123</v>
      </c>
      <c r="B168" s="25" t="s">
        <v>121</v>
      </c>
      <c r="C168" s="25">
        <v>76</v>
      </c>
      <c r="D168" s="20">
        <v>41.7</v>
      </c>
      <c r="E168" s="25">
        <v>76</v>
      </c>
      <c r="F168" s="20">
        <v>41.7</v>
      </c>
      <c r="G168" s="21">
        <f t="shared" si="4"/>
        <v>6.3384</v>
      </c>
      <c r="H168" s="22">
        <v>2016</v>
      </c>
      <c r="I168" s="23" t="s">
        <v>124</v>
      </c>
      <c r="J168" s="20">
        <v>8</v>
      </c>
    </row>
    <row r="169" spans="1:76" x14ac:dyDescent="0.2">
      <c r="A169" s="25" t="s">
        <v>125</v>
      </c>
      <c r="B169" s="25" t="s">
        <v>121</v>
      </c>
      <c r="C169" s="25">
        <v>76</v>
      </c>
      <c r="D169" s="20">
        <v>71.8</v>
      </c>
      <c r="E169" s="25">
        <v>76</v>
      </c>
      <c r="F169" s="20">
        <v>71.8</v>
      </c>
      <c r="G169" s="21">
        <f t="shared" si="4"/>
        <v>10.913599999999999</v>
      </c>
      <c r="H169" s="22">
        <v>2016</v>
      </c>
      <c r="I169" s="23" t="s">
        <v>23</v>
      </c>
      <c r="J169" s="20">
        <v>8</v>
      </c>
    </row>
    <row r="170" spans="1:76" x14ac:dyDescent="0.2">
      <c r="A170" s="25" t="s">
        <v>126</v>
      </c>
      <c r="B170" s="25" t="s">
        <v>121</v>
      </c>
      <c r="C170" s="25">
        <v>76</v>
      </c>
      <c r="D170" s="20">
        <v>14.6</v>
      </c>
      <c r="E170" s="25">
        <v>76</v>
      </c>
      <c r="F170" s="20">
        <v>14.6</v>
      </c>
      <c r="G170" s="21">
        <f t="shared" si="4"/>
        <v>2.2191999999999998</v>
      </c>
      <c r="H170" s="22">
        <v>2016</v>
      </c>
      <c r="I170" s="23" t="s">
        <v>124</v>
      </c>
      <c r="J170" s="20">
        <v>8</v>
      </c>
    </row>
    <row r="171" spans="1:76" x14ac:dyDescent="0.2">
      <c r="A171" s="25" t="s">
        <v>127</v>
      </c>
      <c r="B171" s="25" t="s">
        <v>121</v>
      </c>
      <c r="C171" s="25">
        <v>76</v>
      </c>
      <c r="D171" s="20">
        <v>5.4</v>
      </c>
      <c r="E171" s="25">
        <v>76</v>
      </c>
      <c r="F171" s="20">
        <v>5.4</v>
      </c>
      <c r="G171" s="21">
        <f t="shared" si="4"/>
        <v>0.82080000000000009</v>
      </c>
      <c r="H171" s="22">
        <v>2016</v>
      </c>
      <c r="I171" s="23" t="s">
        <v>68</v>
      </c>
      <c r="J171" s="20">
        <v>8</v>
      </c>
    </row>
    <row r="172" spans="1:76" s="36" customFormat="1" x14ac:dyDescent="0.2">
      <c r="A172" s="31" t="s">
        <v>58</v>
      </c>
      <c r="B172" s="31"/>
      <c r="C172" s="39"/>
      <c r="D172" s="39">
        <f>SUM(D157:D171)</f>
        <v>632.19999999999993</v>
      </c>
      <c r="E172" s="39"/>
      <c r="F172" s="39">
        <f>SUM(F157:F171)</f>
        <v>632.19999999999993</v>
      </c>
      <c r="G172" s="39">
        <f>SUM(G157:G171)</f>
        <v>149.75560000000002</v>
      </c>
      <c r="H172" s="39"/>
      <c r="I172" s="39"/>
      <c r="J172" s="38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</row>
    <row r="173" spans="1:76" s="36" customFormat="1" x14ac:dyDescent="0.2">
      <c r="A173" s="37" t="s">
        <v>59</v>
      </c>
      <c r="B173" s="37"/>
      <c r="C173" s="39"/>
      <c r="D173" s="39"/>
      <c r="E173" s="39"/>
      <c r="F173" s="39"/>
      <c r="G173" s="39"/>
      <c r="H173" s="39"/>
      <c r="I173" s="39"/>
      <c r="J173" s="38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</row>
    <row r="174" spans="1:76" s="36" customFormat="1" x14ac:dyDescent="0.2">
      <c r="A174" s="37" t="s">
        <v>60</v>
      </c>
      <c r="B174" s="37"/>
      <c r="C174" s="39"/>
      <c r="D174" s="39">
        <f>D172-D175</f>
        <v>632.19999999999993</v>
      </c>
      <c r="E174" s="39"/>
      <c r="F174" s="39">
        <f>F172-F175</f>
        <v>632.19999999999993</v>
      </c>
      <c r="G174" s="39"/>
      <c r="H174" s="39"/>
      <c r="I174" s="39"/>
      <c r="J174" s="38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</row>
    <row r="175" spans="1:76" s="36" customFormat="1" x14ac:dyDescent="0.2">
      <c r="A175" s="37" t="s">
        <v>24</v>
      </c>
      <c r="B175" s="37"/>
      <c r="C175" s="39"/>
      <c r="D175" s="39">
        <f>SUMIF($A$157:$A$171,"ГВС",D157:D171)</f>
        <v>0</v>
      </c>
      <c r="E175" s="39"/>
      <c r="F175" s="39">
        <f>SUMIF($A$157:$A$171,"ГВС",F157:F171)</f>
        <v>0</v>
      </c>
      <c r="G175" s="39"/>
      <c r="H175" s="39"/>
      <c r="I175" s="39"/>
      <c r="J175" s="38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</row>
    <row r="176" spans="1:76" s="36" customFormat="1" x14ac:dyDescent="0.2">
      <c r="A176" s="31" t="s">
        <v>61</v>
      </c>
      <c r="B176" s="40"/>
      <c r="C176" s="291">
        <f>D172+F172</f>
        <v>1264.3999999999999</v>
      </c>
      <c r="D176" s="292"/>
      <c r="E176" s="292"/>
      <c r="F176" s="293"/>
      <c r="G176" s="50"/>
      <c r="H176" s="39"/>
      <c r="I176" s="39"/>
      <c r="J176" s="4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</row>
    <row r="177" spans="1:76" ht="15" x14ac:dyDescent="0.2">
      <c r="A177" s="14" t="s">
        <v>128</v>
      </c>
      <c r="B177" s="14"/>
      <c r="C177" s="15"/>
      <c r="D177" s="15"/>
      <c r="E177" s="15"/>
      <c r="F177" s="15"/>
      <c r="G177" s="15"/>
      <c r="H177" s="15"/>
      <c r="I177" s="14"/>
      <c r="J177" s="24"/>
    </row>
    <row r="178" spans="1:76" ht="30.75" customHeight="1" x14ac:dyDescent="0.2">
      <c r="A178" s="65" t="s">
        <v>129</v>
      </c>
      <c r="B178" s="66" t="s">
        <v>20</v>
      </c>
      <c r="C178" s="67">
        <v>108</v>
      </c>
      <c r="D178" s="67">
        <v>120</v>
      </c>
      <c r="E178" s="67">
        <v>108</v>
      </c>
      <c r="F178" s="67">
        <v>120</v>
      </c>
      <c r="G178" s="21">
        <f>((C178/1000)*D178)+((E178/1000)*F178)</f>
        <v>25.919999999999998</v>
      </c>
      <c r="H178" s="68" t="s">
        <v>18</v>
      </c>
      <c r="I178" s="69" t="s">
        <v>130</v>
      </c>
      <c r="J178" s="20">
        <v>100</v>
      </c>
    </row>
    <row r="179" spans="1:76" ht="15" x14ac:dyDescent="0.2">
      <c r="A179" s="70" t="s">
        <v>58</v>
      </c>
      <c r="B179" s="70"/>
      <c r="C179" s="71"/>
      <c r="D179" s="72">
        <f>SUM(D178:D178)</f>
        <v>120</v>
      </c>
      <c r="E179" s="72"/>
      <c r="F179" s="72">
        <f>SUM(F178:F178)</f>
        <v>120</v>
      </c>
      <c r="G179" s="72">
        <f>SUM(G178:G178)</f>
        <v>25.919999999999998</v>
      </c>
      <c r="H179" s="73"/>
      <c r="I179" s="74"/>
      <c r="J179" s="75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</row>
    <row r="180" spans="1:76" ht="15" x14ac:dyDescent="0.2">
      <c r="A180" s="70" t="s">
        <v>59</v>
      </c>
      <c r="B180" s="70"/>
      <c r="C180" s="71"/>
      <c r="D180" s="72"/>
      <c r="E180" s="72"/>
      <c r="F180" s="72"/>
      <c r="G180" s="72"/>
      <c r="H180" s="73"/>
      <c r="I180" s="74"/>
      <c r="J180" s="75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</row>
    <row r="181" spans="1:76" ht="15" x14ac:dyDescent="0.2">
      <c r="A181" s="76" t="s">
        <v>60</v>
      </c>
      <c r="B181" s="76"/>
      <c r="C181" s="71"/>
      <c r="D181" s="39">
        <f>D179-D182</f>
        <v>120</v>
      </c>
      <c r="E181" s="39"/>
      <c r="F181" s="39">
        <f>F179-F182</f>
        <v>120</v>
      </c>
      <c r="G181" s="39"/>
      <c r="H181" s="73"/>
      <c r="I181" s="74"/>
      <c r="J181" s="38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</row>
    <row r="182" spans="1:76" ht="15" x14ac:dyDescent="0.2">
      <c r="A182" s="76" t="s">
        <v>24</v>
      </c>
      <c r="B182" s="76"/>
      <c r="C182" s="71"/>
      <c r="D182" s="39">
        <f>SUMIF(A178:A178,"ГВС",D178:D178)</f>
        <v>0</v>
      </c>
      <c r="E182" s="39"/>
      <c r="F182" s="39">
        <f>SUMIF(A178:A178,"ГВС",F178:F178)</f>
        <v>0</v>
      </c>
      <c r="G182" s="39"/>
      <c r="H182" s="73"/>
      <c r="I182" s="74"/>
      <c r="J182" s="38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</row>
    <row r="183" spans="1:76" x14ac:dyDescent="0.2">
      <c r="A183" s="70" t="s">
        <v>61</v>
      </c>
      <c r="B183" s="77"/>
      <c r="C183" s="313">
        <f>SUM(D179:F179)</f>
        <v>240</v>
      </c>
      <c r="D183" s="314"/>
      <c r="E183" s="314"/>
      <c r="F183" s="315"/>
      <c r="G183" s="78"/>
      <c r="H183" s="73"/>
      <c r="I183" s="79"/>
      <c r="J183" s="4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</row>
    <row r="184" spans="1:76" ht="15" x14ac:dyDescent="0.2">
      <c r="A184" s="14" t="s">
        <v>131</v>
      </c>
      <c r="B184" s="14"/>
      <c r="C184" s="15"/>
      <c r="D184" s="15"/>
      <c r="E184" s="15"/>
      <c r="F184" s="15"/>
      <c r="G184" s="15"/>
      <c r="H184" s="15"/>
      <c r="I184" s="14"/>
      <c r="J184" s="24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</row>
    <row r="185" spans="1:76" x14ac:dyDescent="0.2">
      <c r="A185" s="25" t="s">
        <v>132</v>
      </c>
      <c r="B185" s="25" t="s">
        <v>133</v>
      </c>
      <c r="C185" s="20">
        <v>219</v>
      </c>
      <c r="D185" s="20">
        <v>15.5</v>
      </c>
      <c r="E185" s="20">
        <v>219</v>
      </c>
      <c r="F185" s="20">
        <v>15.5</v>
      </c>
      <c r="G185" s="21">
        <f t="shared" ref="G185:G198" si="5">((C185/1000)*D185)+((E185/1000)*F185)</f>
        <v>6.7889999999999997</v>
      </c>
      <c r="H185" s="22">
        <v>1981</v>
      </c>
      <c r="I185" s="23" t="s">
        <v>23</v>
      </c>
      <c r="J185" s="20">
        <v>100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</row>
    <row r="186" spans="1:76" x14ac:dyDescent="0.2">
      <c r="A186" s="25" t="s">
        <v>134</v>
      </c>
      <c r="B186" s="25" t="s">
        <v>135</v>
      </c>
      <c r="C186" s="20">
        <v>219</v>
      </c>
      <c r="D186" s="20">
        <v>20</v>
      </c>
      <c r="E186" s="20">
        <v>219</v>
      </c>
      <c r="F186" s="20">
        <v>20</v>
      </c>
      <c r="G186" s="21">
        <f t="shared" si="5"/>
        <v>8.76</v>
      </c>
      <c r="H186" s="22">
        <v>1981</v>
      </c>
      <c r="I186" s="23" t="s">
        <v>23</v>
      </c>
      <c r="J186" s="20">
        <v>100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</row>
    <row r="187" spans="1:76" x14ac:dyDescent="0.2">
      <c r="A187" s="25" t="s">
        <v>136</v>
      </c>
      <c r="B187" s="25" t="s">
        <v>135</v>
      </c>
      <c r="C187" s="20">
        <v>219</v>
      </c>
      <c r="D187" s="20">
        <v>32</v>
      </c>
      <c r="E187" s="20">
        <v>219</v>
      </c>
      <c r="F187" s="20">
        <v>32</v>
      </c>
      <c r="G187" s="21">
        <f t="shared" si="5"/>
        <v>14.016</v>
      </c>
      <c r="H187" s="22">
        <v>1981</v>
      </c>
      <c r="I187" s="23" t="s">
        <v>33</v>
      </c>
      <c r="J187" s="20">
        <v>100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</row>
    <row r="188" spans="1:76" x14ac:dyDescent="0.2">
      <c r="A188" s="25" t="s">
        <v>69</v>
      </c>
      <c r="B188" s="25" t="s">
        <v>137</v>
      </c>
      <c r="C188" s="20">
        <v>219</v>
      </c>
      <c r="D188" s="20">
        <v>60</v>
      </c>
      <c r="E188" s="20">
        <v>219</v>
      </c>
      <c r="F188" s="20">
        <v>60</v>
      </c>
      <c r="G188" s="21">
        <f t="shared" si="5"/>
        <v>26.28</v>
      </c>
      <c r="H188" s="22">
        <v>1981</v>
      </c>
      <c r="I188" s="23" t="s">
        <v>33</v>
      </c>
      <c r="J188" s="20">
        <v>100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</row>
    <row r="189" spans="1:76" x14ac:dyDescent="0.2">
      <c r="A189" s="25" t="s">
        <v>117</v>
      </c>
      <c r="B189" s="25" t="s">
        <v>138</v>
      </c>
      <c r="C189" s="20">
        <v>219</v>
      </c>
      <c r="D189" s="20">
        <v>95</v>
      </c>
      <c r="E189" s="20">
        <v>219</v>
      </c>
      <c r="F189" s="20">
        <v>95</v>
      </c>
      <c r="G189" s="21">
        <f t="shared" si="5"/>
        <v>41.61</v>
      </c>
      <c r="H189" s="22">
        <v>1981</v>
      </c>
      <c r="I189" s="23" t="s">
        <v>33</v>
      </c>
      <c r="J189" s="20">
        <v>100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</row>
    <row r="190" spans="1:76" x14ac:dyDescent="0.2">
      <c r="A190" s="25" t="s">
        <v>139</v>
      </c>
      <c r="B190" s="25" t="s">
        <v>140</v>
      </c>
      <c r="C190" s="20">
        <v>219</v>
      </c>
      <c r="D190" s="20">
        <v>120</v>
      </c>
      <c r="E190" s="20">
        <v>219</v>
      </c>
      <c r="F190" s="20">
        <v>120</v>
      </c>
      <c r="G190" s="21">
        <f t="shared" si="5"/>
        <v>52.56</v>
      </c>
      <c r="H190" s="22">
        <v>1981</v>
      </c>
      <c r="I190" s="23" t="s">
        <v>33</v>
      </c>
      <c r="J190" s="20">
        <v>100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</row>
    <row r="191" spans="1:76" x14ac:dyDescent="0.2">
      <c r="A191" s="25" t="s">
        <v>141</v>
      </c>
      <c r="B191" s="25" t="s">
        <v>142</v>
      </c>
      <c r="C191" s="20">
        <v>219</v>
      </c>
      <c r="D191" s="20">
        <v>100</v>
      </c>
      <c r="E191" s="20">
        <v>219</v>
      </c>
      <c r="F191" s="20">
        <v>100</v>
      </c>
      <c r="G191" s="21">
        <f t="shared" si="5"/>
        <v>43.8</v>
      </c>
      <c r="H191" s="22">
        <v>1981</v>
      </c>
      <c r="I191" s="23" t="s">
        <v>33</v>
      </c>
      <c r="J191" s="20">
        <v>100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</row>
    <row r="192" spans="1:76" x14ac:dyDescent="0.2">
      <c r="A192" s="25" t="s">
        <v>143</v>
      </c>
      <c r="B192" s="25" t="s">
        <v>144</v>
      </c>
      <c r="C192" s="20">
        <v>159</v>
      </c>
      <c r="D192" s="20">
        <v>20</v>
      </c>
      <c r="E192" s="20">
        <v>159</v>
      </c>
      <c r="F192" s="20">
        <v>20</v>
      </c>
      <c r="G192" s="21">
        <f t="shared" si="5"/>
        <v>6.36</v>
      </c>
      <c r="H192" s="22">
        <v>1979</v>
      </c>
      <c r="I192" s="23" t="s">
        <v>33</v>
      </c>
      <c r="J192" s="20">
        <v>100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</row>
    <row r="193" spans="1:76" x14ac:dyDescent="0.2">
      <c r="A193" s="25" t="s">
        <v>145</v>
      </c>
      <c r="B193" s="25" t="s">
        <v>146</v>
      </c>
      <c r="C193" s="20">
        <v>133</v>
      </c>
      <c r="D193" s="20">
        <v>17.600000000000001</v>
      </c>
      <c r="E193" s="20">
        <v>133</v>
      </c>
      <c r="F193" s="20">
        <v>17.600000000000001</v>
      </c>
      <c r="G193" s="21">
        <f t="shared" si="5"/>
        <v>4.6816000000000004</v>
      </c>
      <c r="H193" s="22">
        <v>2018</v>
      </c>
      <c r="I193" s="23" t="s">
        <v>33</v>
      </c>
      <c r="J193" s="20">
        <v>0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</row>
    <row r="194" spans="1:76" x14ac:dyDescent="0.2">
      <c r="A194" s="25"/>
      <c r="B194" s="25" t="s">
        <v>147</v>
      </c>
      <c r="C194" s="20">
        <v>133</v>
      </c>
      <c r="D194" s="20">
        <v>55.3</v>
      </c>
      <c r="E194" s="20">
        <v>133</v>
      </c>
      <c r="F194" s="20">
        <v>55.3</v>
      </c>
      <c r="G194" s="21">
        <f t="shared" si="5"/>
        <v>14.7098</v>
      </c>
      <c r="H194" s="22">
        <v>2018</v>
      </c>
      <c r="I194" s="23" t="s">
        <v>23</v>
      </c>
      <c r="J194" s="20">
        <v>0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</row>
    <row r="195" spans="1:76" x14ac:dyDescent="0.2">
      <c r="A195" s="25"/>
      <c r="B195" s="25" t="s">
        <v>147</v>
      </c>
      <c r="C195" s="20">
        <v>133</v>
      </c>
      <c r="D195" s="20">
        <v>18.2</v>
      </c>
      <c r="E195" s="20">
        <v>133</v>
      </c>
      <c r="F195" s="20">
        <v>18.2</v>
      </c>
      <c r="G195" s="21">
        <f t="shared" si="5"/>
        <v>4.8411999999999997</v>
      </c>
      <c r="H195" s="22">
        <v>2018</v>
      </c>
      <c r="I195" s="23" t="s">
        <v>33</v>
      </c>
      <c r="J195" s="20">
        <v>0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</row>
    <row r="196" spans="1:76" x14ac:dyDescent="0.2">
      <c r="A196" s="25"/>
      <c r="B196" s="25" t="s">
        <v>147</v>
      </c>
      <c r="C196" s="20">
        <v>133</v>
      </c>
      <c r="D196" s="20">
        <v>79.7</v>
      </c>
      <c r="E196" s="20">
        <v>133</v>
      </c>
      <c r="F196" s="20">
        <v>79.7</v>
      </c>
      <c r="G196" s="21">
        <f t="shared" si="5"/>
        <v>21.200200000000002</v>
      </c>
      <c r="H196" s="22">
        <v>2018</v>
      </c>
      <c r="I196" s="23" t="s">
        <v>23</v>
      </c>
      <c r="J196" s="20">
        <v>0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</row>
    <row r="197" spans="1:76" x14ac:dyDescent="0.2">
      <c r="A197" s="25" t="s">
        <v>148</v>
      </c>
      <c r="B197" s="25" t="s">
        <v>149</v>
      </c>
      <c r="C197" s="25">
        <v>89</v>
      </c>
      <c r="D197" s="20">
        <v>20.2</v>
      </c>
      <c r="E197" s="25">
        <v>89</v>
      </c>
      <c r="F197" s="20">
        <v>20.2</v>
      </c>
      <c r="G197" s="21">
        <f t="shared" si="5"/>
        <v>3.5955999999999997</v>
      </c>
      <c r="H197" s="22">
        <v>2013</v>
      </c>
      <c r="I197" s="23" t="s">
        <v>23</v>
      </c>
      <c r="J197" s="20">
        <v>20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</row>
    <row r="198" spans="1:76" x14ac:dyDescent="0.2">
      <c r="A198" s="25" t="s">
        <v>150</v>
      </c>
      <c r="B198" s="25" t="s">
        <v>151</v>
      </c>
      <c r="C198" s="20">
        <v>76</v>
      </c>
      <c r="D198" s="20">
        <v>60</v>
      </c>
      <c r="E198" s="20">
        <v>76</v>
      </c>
      <c r="F198" s="20">
        <v>60</v>
      </c>
      <c r="G198" s="21">
        <f t="shared" si="5"/>
        <v>9.1199999999999992</v>
      </c>
      <c r="H198" s="22">
        <v>1983</v>
      </c>
      <c r="I198" s="23" t="s">
        <v>33</v>
      </c>
      <c r="J198" s="20">
        <v>100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</row>
    <row r="199" spans="1:76" x14ac:dyDescent="0.2">
      <c r="A199" s="25" t="s">
        <v>152</v>
      </c>
      <c r="B199" s="25"/>
      <c r="C199" s="20"/>
      <c r="D199" s="20"/>
      <c r="E199" s="20"/>
      <c r="F199" s="20"/>
      <c r="G199" s="21"/>
      <c r="H199" s="22"/>
      <c r="I199" s="23" t="s">
        <v>23</v>
      </c>
      <c r="J199" s="20">
        <v>100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</row>
    <row r="200" spans="1:76" x14ac:dyDescent="0.2">
      <c r="A200" s="25" t="s">
        <v>153</v>
      </c>
      <c r="B200" s="25" t="s">
        <v>146</v>
      </c>
      <c r="C200" s="20">
        <v>57</v>
      </c>
      <c r="D200" s="20">
        <v>24</v>
      </c>
      <c r="E200" s="20">
        <v>57</v>
      </c>
      <c r="F200" s="20">
        <v>24</v>
      </c>
      <c r="G200" s="21">
        <f t="shared" ref="G200:G206" si="6">((C200/1000)*D200)+((E200/1000)*F200)</f>
        <v>2.7360000000000002</v>
      </c>
      <c r="H200" s="22">
        <v>1981</v>
      </c>
      <c r="I200" s="23" t="s">
        <v>23</v>
      </c>
      <c r="J200" s="20">
        <v>100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</row>
    <row r="201" spans="1:76" x14ac:dyDescent="0.2">
      <c r="A201" s="25" t="s">
        <v>154</v>
      </c>
      <c r="B201" s="25" t="s">
        <v>155</v>
      </c>
      <c r="C201" s="20">
        <v>108</v>
      </c>
      <c r="D201" s="20">
        <v>6</v>
      </c>
      <c r="E201" s="20">
        <v>108</v>
      </c>
      <c r="F201" s="20">
        <v>6</v>
      </c>
      <c r="G201" s="21">
        <f t="shared" si="6"/>
        <v>1.296</v>
      </c>
      <c r="H201" s="22">
        <v>1981</v>
      </c>
      <c r="I201" s="23" t="s">
        <v>33</v>
      </c>
      <c r="J201" s="20">
        <v>100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</row>
    <row r="202" spans="1:76" x14ac:dyDescent="0.2">
      <c r="A202" s="25"/>
      <c r="B202" s="25" t="s">
        <v>155</v>
      </c>
      <c r="C202" s="20">
        <v>108</v>
      </c>
      <c r="D202" s="20">
        <v>36</v>
      </c>
      <c r="E202" s="20">
        <v>108</v>
      </c>
      <c r="F202" s="20">
        <v>36</v>
      </c>
      <c r="G202" s="21">
        <f t="shared" si="6"/>
        <v>7.7759999999999998</v>
      </c>
      <c r="H202" s="22">
        <v>1981</v>
      </c>
      <c r="I202" s="23" t="s">
        <v>23</v>
      </c>
      <c r="J202" s="20">
        <v>100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</row>
    <row r="203" spans="1:76" x14ac:dyDescent="0.2">
      <c r="A203" s="25" t="s">
        <v>156</v>
      </c>
      <c r="B203" s="25" t="s">
        <v>157</v>
      </c>
      <c r="C203" s="20">
        <v>108</v>
      </c>
      <c r="D203" s="20">
        <v>8.3000000000000007</v>
      </c>
      <c r="E203" s="20">
        <v>108</v>
      </c>
      <c r="F203" s="20">
        <v>8.3000000000000007</v>
      </c>
      <c r="G203" s="21">
        <f t="shared" si="6"/>
        <v>1.7928000000000002</v>
      </c>
      <c r="H203" s="22">
        <v>1981</v>
      </c>
      <c r="I203" s="23" t="s">
        <v>33</v>
      </c>
      <c r="J203" s="20">
        <v>100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</row>
    <row r="204" spans="1:76" x14ac:dyDescent="0.2">
      <c r="A204" s="25" t="s">
        <v>158</v>
      </c>
      <c r="B204" s="25" t="s">
        <v>159</v>
      </c>
      <c r="C204" s="20">
        <v>45</v>
      </c>
      <c r="D204" s="20">
        <v>18</v>
      </c>
      <c r="E204" s="20">
        <v>45</v>
      </c>
      <c r="F204" s="20">
        <v>18</v>
      </c>
      <c r="G204" s="21">
        <f t="shared" si="6"/>
        <v>1.6199999999999999</v>
      </c>
      <c r="H204" s="22">
        <v>1988</v>
      </c>
      <c r="I204" s="23" t="s">
        <v>23</v>
      </c>
      <c r="J204" s="20">
        <v>100</v>
      </c>
    </row>
    <row r="205" spans="1:76" x14ac:dyDescent="0.2">
      <c r="A205" s="25" t="s">
        <v>160</v>
      </c>
      <c r="B205" s="25" t="s">
        <v>157</v>
      </c>
      <c r="C205" s="20">
        <v>57</v>
      </c>
      <c r="D205" s="20">
        <v>8</v>
      </c>
      <c r="E205" s="20">
        <v>57</v>
      </c>
      <c r="F205" s="20">
        <v>8</v>
      </c>
      <c r="G205" s="21">
        <f t="shared" si="6"/>
        <v>0.91200000000000003</v>
      </c>
      <c r="H205" s="22">
        <v>1981</v>
      </c>
      <c r="I205" s="23" t="s">
        <v>33</v>
      </c>
      <c r="J205" s="20">
        <v>100</v>
      </c>
    </row>
    <row r="206" spans="1:76" x14ac:dyDescent="0.2">
      <c r="A206" s="25" t="s">
        <v>161</v>
      </c>
      <c r="B206" s="25" t="s">
        <v>162</v>
      </c>
      <c r="C206" s="20">
        <v>57</v>
      </c>
      <c r="D206" s="20">
        <v>26</v>
      </c>
      <c r="E206" s="20">
        <v>57</v>
      </c>
      <c r="F206" s="20">
        <v>26</v>
      </c>
      <c r="G206" s="21">
        <f t="shared" si="6"/>
        <v>2.964</v>
      </c>
      <c r="H206" s="22">
        <v>1981</v>
      </c>
      <c r="I206" s="23" t="s">
        <v>23</v>
      </c>
      <c r="J206" s="20">
        <v>100</v>
      </c>
    </row>
    <row r="207" spans="1:76" x14ac:dyDescent="0.2">
      <c r="A207" s="26" t="s">
        <v>163</v>
      </c>
      <c r="B207" s="26"/>
      <c r="C207" s="20"/>
      <c r="D207" s="20"/>
      <c r="E207" s="20"/>
      <c r="F207" s="20"/>
      <c r="G207" s="21"/>
      <c r="H207" s="22"/>
      <c r="I207" s="23"/>
      <c r="J207" s="20">
        <v>0</v>
      </c>
    </row>
    <row r="208" spans="1:76" x14ac:dyDescent="0.2">
      <c r="A208" s="25" t="s">
        <v>164</v>
      </c>
      <c r="B208" s="25" t="s">
        <v>165</v>
      </c>
      <c r="C208" s="20">
        <v>89</v>
      </c>
      <c r="D208" s="20">
        <v>39</v>
      </c>
      <c r="E208" s="20">
        <v>89</v>
      </c>
      <c r="F208" s="20">
        <v>39</v>
      </c>
      <c r="G208" s="21">
        <f t="shared" ref="G208:G231" si="7">((C208/1000)*D208)+((E208/1000)*F208)</f>
        <v>6.9419999999999993</v>
      </c>
      <c r="H208" s="22">
        <v>1979</v>
      </c>
      <c r="I208" s="23" t="s">
        <v>33</v>
      </c>
      <c r="J208" s="20">
        <v>100</v>
      </c>
    </row>
    <row r="209" spans="1:76" s="81" customFormat="1" x14ac:dyDescent="0.2">
      <c r="A209" s="25" t="s">
        <v>166</v>
      </c>
      <c r="B209" s="25"/>
      <c r="C209" s="20"/>
      <c r="D209" s="20"/>
      <c r="E209" s="20"/>
      <c r="F209" s="20"/>
      <c r="G209" s="21">
        <f t="shared" si="7"/>
        <v>0</v>
      </c>
      <c r="H209" s="22">
        <v>2013</v>
      </c>
      <c r="I209" s="23" t="s">
        <v>23</v>
      </c>
      <c r="J209" s="20">
        <v>20</v>
      </c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</row>
    <row r="210" spans="1:76" s="81" customFormat="1" x14ac:dyDescent="0.2">
      <c r="A210" s="25"/>
      <c r="B210" s="25"/>
      <c r="C210" s="20"/>
      <c r="D210" s="20"/>
      <c r="E210" s="20"/>
      <c r="F210" s="20"/>
      <c r="G210" s="21">
        <f t="shared" si="7"/>
        <v>0</v>
      </c>
      <c r="H210" s="22">
        <v>1979</v>
      </c>
      <c r="I210" s="23" t="s">
        <v>33</v>
      </c>
      <c r="J210" s="20">
        <v>100</v>
      </c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</row>
    <row r="211" spans="1:76" x14ac:dyDescent="0.2">
      <c r="A211" s="25" t="s">
        <v>167</v>
      </c>
      <c r="B211" s="25" t="s">
        <v>168</v>
      </c>
      <c r="C211" s="20">
        <v>219</v>
      </c>
      <c r="D211" s="20">
        <v>40</v>
      </c>
      <c r="E211" s="20">
        <v>219</v>
      </c>
      <c r="F211" s="20">
        <v>40</v>
      </c>
      <c r="G211" s="21">
        <f t="shared" si="7"/>
        <v>17.52</v>
      </c>
      <c r="H211" s="22">
        <v>1981</v>
      </c>
      <c r="I211" s="23" t="s">
        <v>33</v>
      </c>
      <c r="J211" s="20">
        <v>100</v>
      </c>
    </row>
    <row r="212" spans="1:76" x14ac:dyDescent="0.2">
      <c r="A212" s="25" t="s">
        <v>169</v>
      </c>
      <c r="B212" s="25" t="s">
        <v>170</v>
      </c>
      <c r="C212" s="20">
        <v>159</v>
      </c>
      <c r="D212" s="20">
        <v>182</v>
      </c>
      <c r="E212" s="20">
        <v>159</v>
      </c>
      <c r="F212" s="20">
        <v>182</v>
      </c>
      <c r="G212" s="21">
        <f t="shared" si="7"/>
        <v>57.875999999999998</v>
      </c>
      <c r="H212" s="22">
        <v>1979</v>
      </c>
      <c r="I212" s="23" t="s">
        <v>33</v>
      </c>
      <c r="J212" s="20">
        <v>100</v>
      </c>
    </row>
    <row r="213" spans="1:76" x14ac:dyDescent="0.2">
      <c r="A213" s="25" t="s">
        <v>171</v>
      </c>
      <c r="B213" s="25" t="s">
        <v>172</v>
      </c>
      <c r="C213" s="20">
        <v>159</v>
      </c>
      <c r="D213" s="20">
        <v>32</v>
      </c>
      <c r="E213" s="20">
        <v>159</v>
      </c>
      <c r="F213" s="20">
        <v>32</v>
      </c>
      <c r="G213" s="21">
        <f t="shared" si="7"/>
        <v>10.176</v>
      </c>
      <c r="H213" s="22">
        <v>1979</v>
      </c>
      <c r="I213" s="23" t="s">
        <v>33</v>
      </c>
      <c r="J213" s="20">
        <v>100</v>
      </c>
    </row>
    <row r="214" spans="1:76" x14ac:dyDescent="0.2">
      <c r="A214" s="25" t="s">
        <v>173</v>
      </c>
      <c r="B214" s="25" t="s">
        <v>174</v>
      </c>
      <c r="C214" s="20">
        <v>159</v>
      </c>
      <c r="D214" s="20">
        <v>63</v>
      </c>
      <c r="E214" s="20">
        <v>159</v>
      </c>
      <c r="F214" s="20">
        <v>63</v>
      </c>
      <c r="G214" s="21">
        <f t="shared" si="7"/>
        <v>20.033999999999999</v>
      </c>
      <c r="H214" s="22">
        <v>1979</v>
      </c>
      <c r="I214" s="23" t="s">
        <v>33</v>
      </c>
      <c r="J214" s="20">
        <v>100</v>
      </c>
    </row>
    <row r="215" spans="1:76" x14ac:dyDescent="0.2">
      <c r="A215" s="25" t="s">
        <v>175</v>
      </c>
      <c r="B215" s="25" t="s">
        <v>176</v>
      </c>
      <c r="C215" s="20">
        <v>108</v>
      </c>
      <c r="D215" s="20">
        <v>4.5</v>
      </c>
      <c r="E215" s="20">
        <v>108</v>
      </c>
      <c r="F215" s="20">
        <v>4.5</v>
      </c>
      <c r="G215" s="21">
        <f t="shared" si="7"/>
        <v>0.97199999999999998</v>
      </c>
      <c r="H215" s="22">
        <v>2015</v>
      </c>
      <c r="I215" s="23" t="s">
        <v>33</v>
      </c>
      <c r="J215" s="20">
        <v>12</v>
      </c>
    </row>
    <row r="216" spans="1:76" x14ac:dyDescent="0.2">
      <c r="A216" s="25"/>
      <c r="B216" s="25" t="s">
        <v>176</v>
      </c>
      <c r="C216" s="20">
        <v>108</v>
      </c>
      <c r="D216" s="20">
        <v>15.9</v>
      </c>
      <c r="E216" s="20">
        <v>108</v>
      </c>
      <c r="F216" s="20">
        <v>15.9</v>
      </c>
      <c r="G216" s="21">
        <f t="shared" si="7"/>
        <v>3.4344000000000001</v>
      </c>
      <c r="H216" s="22">
        <v>2015</v>
      </c>
      <c r="I216" s="23" t="s">
        <v>177</v>
      </c>
      <c r="J216" s="20">
        <v>12</v>
      </c>
    </row>
    <row r="217" spans="1:76" x14ac:dyDescent="0.2">
      <c r="A217" s="25"/>
      <c r="B217" s="25" t="s">
        <v>176</v>
      </c>
      <c r="C217" s="20">
        <v>108</v>
      </c>
      <c r="D217" s="20">
        <v>28</v>
      </c>
      <c r="E217" s="20">
        <v>108</v>
      </c>
      <c r="F217" s="20">
        <v>28</v>
      </c>
      <c r="G217" s="21">
        <f t="shared" si="7"/>
        <v>6.048</v>
      </c>
      <c r="H217" s="22">
        <v>2015</v>
      </c>
      <c r="I217" s="23" t="s">
        <v>23</v>
      </c>
      <c r="J217" s="20">
        <v>12</v>
      </c>
    </row>
    <row r="218" spans="1:76" x14ac:dyDescent="0.2">
      <c r="A218" s="25" t="s">
        <v>178</v>
      </c>
      <c r="B218" s="25" t="s">
        <v>179</v>
      </c>
      <c r="C218" s="20">
        <v>108</v>
      </c>
      <c r="D218" s="20">
        <v>30</v>
      </c>
      <c r="E218" s="20">
        <v>108</v>
      </c>
      <c r="F218" s="20">
        <v>30</v>
      </c>
      <c r="G218" s="21">
        <f t="shared" si="7"/>
        <v>6.4799999999999995</v>
      </c>
      <c r="H218" s="22">
        <v>1981</v>
      </c>
      <c r="I218" s="23" t="s">
        <v>33</v>
      </c>
      <c r="J218" s="20">
        <v>100</v>
      </c>
    </row>
    <row r="219" spans="1:76" x14ac:dyDescent="0.2">
      <c r="A219" s="25" t="s">
        <v>180</v>
      </c>
      <c r="B219" s="25" t="s">
        <v>181</v>
      </c>
      <c r="C219" s="20">
        <v>57</v>
      </c>
      <c r="D219" s="20">
        <v>50</v>
      </c>
      <c r="E219" s="20">
        <v>57</v>
      </c>
      <c r="F219" s="20">
        <v>50</v>
      </c>
      <c r="G219" s="21">
        <f t="shared" si="7"/>
        <v>5.7</v>
      </c>
      <c r="H219" s="22">
        <v>1979</v>
      </c>
      <c r="I219" s="23" t="s">
        <v>33</v>
      </c>
      <c r="J219" s="20">
        <v>100</v>
      </c>
    </row>
    <row r="220" spans="1:76" x14ac:dyDescent="0.2">
      <c r="A220" s="25" t="s">
        <v>182</v>
      </c>
      <c r="B220" s="25" t="s">
        <v>183</v>
      </c>
      <c r="C220" s="20">
        <v>57</v>
      </c>
      <c r="D220" s="20">
        <v>1</v>
      </c>
      <c r="E220" s="20">
        <v>57</v>
      </c>
      <c r="F220" s="20">
        <v>1</v>
      </c>
      <c r="G220" s="21">
        <f t="shared" si="7"/>
        <v>0.114</v>
      </c>
      <c r="H220" s="22">
        <v>1979</v>
      </c>
      <c r="I220" s="23" t="s">
        <v>68</v>
      </c>
      <c r="J220" s="20">
        <v>100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</row>
    <row r="221" spans="1:76" x14ac:dyDescent="0.2">
      <c r="A221" s="25" t="s">
        <v>184</v>
      </c>
      <c r="B221" s="25" t="s">
        <v>185</v>
      </c>
      <c r="C221" s="20">
        <v>76</v>
      </c>
      <c r="D221" s="20">
        <v>18</v>
      </c>
      <c r="E221" s="20">
        <v>76</v>
      </c>
      <c r="F221" s="20">
        <v>18</v>
      </c>
      <c r="G221" s="21">
        <f t="shared" si="7"/>
        <v>2.7359999999999998</v>
      </c>
      <c r="H221" s="22">
        <v>1981</v>
      </c>
      <c r="I221" s="23" t="s">
        <v>33</v>
      </c>
      <c r="J221" s="20">
        <v>100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</row>
    <row r="222" spans="1:76" x14ac:dyDescent="0.2">
      <c r="A222" s="25" t="s">
        <v>186</v>
      </c>
      <c r="B222" s="25" t="s">
        <v>187</v>
      </c>
      <c r="C222" s="20">
        <v>76</v>
      </c>
      <c r="D222" s="20">
        <v>54</v>
      </c>
      <c r="E222" s="20">
        <v>76</v>
      </c>
      <c r="F222" s="20">
        <v>54</v>
      </c>
      <c r="G222" s="21">
        <f t="shared" si="7"/>
        <v>8.2080000000000002</v>
      </c>
      <c r="H222" s="22">
        <v>1981</v>
      </c>
      <c r="I222" s="23" t="s">
        <v>33</v>
      </c>
      <c r="J222" s="20">
        <v>100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</row>
    <row r="223" spans="1:76" x14ac:dyDescent="0.2">
      <c r="A223" s="25" t="s">
        <v>188</v>
      </c>
      <c r="B223" s="25"/>
      <c r="C223" s="20"/>
      <c r="D223" s="20"/>
      <c r="E223" s="20"/>
      <c r="F223" s="20"/>
      <c r="G223" s="21">
        <f t="shared" si="7"/>
        <v>0</v>
      </c>
      <c r="H223" s="22">
        <v>1979</v>
      </c>
      <c r="I223" s="23" t="s">
        <v>33</v>
      </c>
      <c r="J223" s="20">
        <v>100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</row>
    <row r="224" spans="1:76" x14ac:dyDescent="0.2">
      <c r="A224" s="25" t="s">
        <v>189</v>
      </c>
      <c r="B224" s="25" t="s">
        <v>190</v>
      </c>
      <c r="C224" s="20">
        <v>57</v>
      </c>
      <c r="D224" s="20">
        <v>53</v>
      </c>
      <c r="E224" s="20">
        <v>57</v>
      </c>
      <c r="F224" s="20">
        <v>53</v>
      </c>
      <c r="G224" s="21">
        <f t="shared" si="7"/>
        <v>6.0419999999999998</v>
      </c>
      <c r="H224" s="22">
        <v>1979</v>
      </c>
      <c r="I224" s="23" t="s">
        <v>33</v>
      </c>
      <c r="J224" s="20">
        <v>100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</row>
    <row r="225" spans="1:76" x14ac:dyDescent="0.2">
      <c r="A225" s="25" t="s">
        <v>191</v>
      </c>
      <c r="B225" s="294" t="s">
        <v>57</v>
      </c>
      <c r="C225" s="20">
        <v>108</v>
      </c>
      <c r="D225" s="20">
        <v>368.1</v>
      </c>
      <c r="E225" s="20">
        <v>108</v>
      </c>
      <c r="F225" s="20">
        <v>368.1</v>
      </c>
      <c r="G225" s="21">
        <f t="shared" si="7"/>
        <v>79.509600000000006</v>
      </c>
      <c r="H225" s="22">
        <v>2001</v>
      </c>
      <c r="I225" s="23" t="s">
        <v>23</v>
      </c>
      <c r="J225" s="20">
        <v>68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</row>
    <row r="226" spans="1:76" x14ac:dyDescent="0.2">
      <c r="A226" s="82"/>
      <c r="B226" s="316"/>
      <c r="C226" s="20">
        <v>108</v>
      </c>
      <c r="D226" s="20">
        <v>20</v>
      </c>
      <c r="E226" s="20">
        <v>108</v>
      </c>
      <c r="F226" s="20">
        <v>20</v>
      </c>
      <c r="G226" s="21">
        <f t="shared" si="7"/>
        <v>4.32</v>
      </c>
      <c r="H226" s="84">
        <v>2001</v>
      </c>
      <c r="I226" s="83" t="s">
        <v>33</v>
      </c>
      <c r="J226" s="20">
        <v>68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</row>
    <row r="227" spans="1:76" x14ac:dyDescent="0.2">
      <c r="A227" s="82" t="s">
        <v>192</v>
      </c>
      <c r="B227" s="316"/>
      <c r="C227" s="85"/>
      <c r="D227" s="85"/>
      <c r="E227" s="85"/>
      <c r="F227" s="85"/>
      <c r="G227" s="21">
        <f t="shared" si="7"/>
        <v>0</v>
      </c>
      <c r="H227" s="84"/>
      <c r="I227" s="83"/>
      <c r="J227" s="20">
        <v>0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</row>
    <row r="228" spans="1:76" x14ac:dyDescent="0.2">
      <c r="A228" s="86" t="s">
        <v>24</v>
      </c>
      <c r="B228" s="316"/>
      <c r="C228" s="86">
        <v>108</v>
      </c>
      <c r="D228" s="85">
        <v>379.7</v>
      </c>
      <c r="E228" s="86">
        <v>57</v>
      </c>
      <c r="F228" s="85">
        <v>379.7</v>
      </c>
      <c r="G228" s="21">
        <f t="shared" si="7"/>
        <v>62.650499999999994</v>
      </c>
      <c r="H228" s="84">
        <v>2001</v>
      </c>
      <c r="I228" s="83" t="s">
        <v>23</v>
      </c>
      <c r="J228" s="20">
        <v>68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</row>
    <row r="229" spans="1:76" x14ac:dyDescent="0.2">
      <c r="A229" s="86" t="s">
        <v>24</v>
      </c>
      <c r="B229" s="295"/>
      <c r="C229" s="86">
        <v>89</v>
      </c>
      <c r="D229" s="85">
        <v>27.7</v>
      </c>
      <c r="E229" s="86">
        <v>57</v>
      </c>
      <c r="F229" s="85">
        <v>27.7</v>
      </c>
      <c r="G229" s="21">
        <f t="shared" si="7"/>
        <v>4.0442</v>
      </c>
      <c r="H229" s="84">
        <v>2001</v>
      </c>
      <c r="I229" s="83" t="s">
        <v>23</v>
      </c>
      <c r="J229" s="20">
        <v>68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</row>
    <row r="230" spans="1:76" x14ac:dyDescent="0.2">
      <c r="A230" s="25" t="s">
        <v>193</v>
      </c>
      <c r="B230" s="25" t="s">
        <v>194</v>
      </c>
      <c r="C230" s="20">
        <v>57</v>
      </c>
      <c r="D230" s="20">
        <v>74.05</v>
      </c>
      <c r="E230" s="20">
        <v>57</v>
      </c>
      <c r="F230" s="20">
        <v>74.05</v>
      </c>
      <c r="G230" s="21">
        <f t="shared" si="7"/>
        <v>8.4416999999999991</v>
      </c>
      <c r="H230" s="22">
        <v>2011</v>
      </c>
      <c r="I230" s="23" t="s">
        <v>23</v>
      </c>
      <c r="J230" s="20">
        <v>28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</row>
    <row r="231" spans="1:76" x14ac:dyDescent="0.2">
      <c r="A231" s="30" t="s">
        <v>24</v>
      </c>
      <c r="B231" s="30"/>
      <c r="C231" s="20">
        <v>38</v>
      </c>
      <c r="D231" s="20"/>
      <c r="E231" s="20">
        <v>32</v>
      </c>
      <c r="F231" s="20"/>
      <c r="G231" s="21">
        <f t="shared" si="7"/>
        <v>0</v>
      </c>
      <c r="H231" s="22">
        <v>2011</v>
      </c>
      <c r="I231" s="23" t="s">
        <v>23</v>
      </c>
      <c r="J231" s="20">
        <v>28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</row>
    <row r="232" spans="1:76" x14ac:dyDescent="0.2">
      <c r="A232" s="31" t="s">
        <v>58</v>
      </c>
      <c r="B232" s="31"/>
      <c r="C232" s="39"/>
      <c r="D232" s="39">
        <f>SUM(D185:D231)</f>
        <v>2319.75</v>
      </c>
      <c r="E232" s="39"/>
      <c r="F232" s="39">
        <f>SUM(F185:F231)</f>
        <v>2319.75</v>
      </c>
      <c r="G232" s="39">
        <f>SUM(G185:G231)</f>
        <v>588.66859999999986</v>
      </c>
      <c r="H232" s="39"/>
      <c r="I232" s="39"/>
      <c r="J232" s="38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</row>
    <row r="233" spans="1:76" x14ac:dyDescent="0.2">
      <c r="A233" s="37" t="s">
        <v>59</v>
      </c>
      <c r="B233" s="37"/>
      <c r="C233" s="39"/>
      <c r="D233" s="39"/>
      <c r="E233" s="39"/>
      <c r="F233" s="39"/>
      <c r="G233" s="39"/>
      <c r="H233" s="39"/>
      <c r="I233" s="39"/>
      <c r="J233" s="38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</row>
    <row r="234" spans="1:76" x14ac:dyDescent="0.2">
      <c r="A234" s="37" t="s">
        <v>60</v>
      </c>
      <c r="B234" s="37"/>
      <c r="C234" s="39"/>
      <c r="D234" s="39">
        <f>D232-D235</f>
        <v>1912.35</v>
      </c>
      <c r="E234" s="39"/>
      <c r="F234" s="39">
        <f>F232-F235</f>
        <v>1912.35</v>
      </c>
      <c r="G234" s="39"/>
      <c r="H234" s="39"/>
      <c r="I234" s="39"/>
      <c r="J234" s="38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</row>
    <row r="235" spans="1:76" x14ac:dyDescent="0.2">
      <c r="A235" s="37" t="s">
        <v>24</v>
      </c>
      <c r="B235" s="37"/>
      <c r="C235" s="39"/>
      <c r="D235" s="39">
        <f>SUMIF($A$185:$A$231,"ГВС",D185:D231)</f>
        <v>407.4</v>
      </c>
      <c r="E235" s="39"/>
      <c r="F235" s="39">
        <f>SUMIF($A$185:$A$231,"ГВС",F185:F231)</f>
        <v>407.4</v>
      </c>
      <c r="G235" s="39"/>
      <c r="H235" s="39"/>
      <c r="I235" s="39"/>
      <c r="J235" s="38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</row>
    <row r="236" spans="1:76" x14ac:dyDescent="0.2">
      <c r="A236" s="31" t="s">
        <v>61</v>
      </c>
      <c r="B236" s="40"/>
      <c r="C236" s="291">
        <f>D232+F232</f>
        <v>4639.5</v>
      </c>
      <c r="D236" s="292"/>
      <c r="E236" s="292"/>
      <c r="F236" s="293"/>
      <c r="G236" s="50"/>
      <c r="H236" s="39"/>
      <c r="I236" s="39"/>
      <c r="J236" s="4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</row>
    <row r="237" spans="1:76" ht="15" x14ac:dyDescent="0.2">
      <c r="A237" s="14" t="s">
        <v>195</v>
      </c>
      <c r="B237" s="14"/>
      <c r="C237" s="15"/>
      <c r="D237" s="14"/>
      <c r="E237" s="15"/>
      <c r="F237" s="14"/>
      <c r="G237" s="14"/>
      <c r="H237" s="15"/>
      <c r="I237" s="14"/>
      <c r="J237" s="24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</row>
    <row r="238" spans="1:76" x14ac:dyDescent="0.2">
      <c r="A238" s="25" t="s">
        <v>132</v>
      </c>
      <c r="B238" s="64" t="s">
        <v>196</v>
      </c>
      <c r="C238" s="20">
        <v>159</v>
      </c>
      <c r="D238" s="20">
        <v>8.1999999999999993</v>
      </c>
      <c r="E238" s="20">
        <v>159</v>
      </c>
      <c r="F238" s="20">
        <v>8.1999999999999993</v>
      </c>
      <c r="G238" s="21">
        <f t="shared" ref="G238:G246" si="8">((C238/1000)*D238)+((E238/1000)*F238)</f>
        <v>2.6075999999999997</v>
      </c>
      <c r="H238" s="22">
        <v>1968</v>
      </c>
      <c r="I238" s="23" t="s">
        <v>33</v>
      </c>
      <c r="J238" s="20">
        <v>100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</row>
    <row r="239" spans="1:76" x14ac:dyDescent="0.2">
      <c r="A239" s="25"/>
      <c r="B239" s="64" t="s">
        <v>196</v>
      </c>
      <c r="C239" s="20">
        <v>159</v>
      </c>
      <c r="D239" s="20">
        <v>50</v>
      </c>
      <c r="E239" s="20">
        <v>159</v>
      </c>
      <c r="F239" s="20">
        <v>50</v>
      </c>
      <c r="G239" s="21">
        <f t="shared" si="8"/>
        <v>15.9</v>
      </c>
      <c r="H239" s="22">
        <v>1968</v>
      </c>
      <c r="I239" s="23" t="s">
        <v>33</v>
      </c>
      <c r="J239" s="20">
        <v>100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</row>
    <row r="240" spans="1:76" x14ac:dyDescent="0.2">
      <c r="A240" s="25" t="s">
        <v>63</v>
      </c>
      <c r="B240" s="64" t="s">
        <v>197</v>
      </c>
      <c r="C240" s="20">
        <v>159</v>
      </c>
      <c r="D240" s="20">
        <f>23.2+1.8</f>
        <v>25</v>
      </c>
      <c r="E240" s="20">
        <v>159</v>
      </c>
      <c r="F240" s="20">
        <v>25</v>
      </c>
      <c r="G240" s="21">
        <f t="shared" si="8"/>
        <v>7.95</v>
      </c>
      <c r="H240" s="22">
        <v>1968</v>
      </c>
      <c r="I240" s="23" t="s">
        <v>23</v>
      </c>
      <c r="J240" s="20">
        <v>100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</row>
    <row r="241" spans="1:76" x14ac:dyDescent="0.2">
      <c r="A241" s="25" t="s">
        <v>69</v>
      </c>
      <c r="B241" s="64" t="s">
        <v>198</v>
      </c>
      <c r="C241" s="20">
        <v>108</v>
      </c>
      <c r="D241" s="20">
        <v>106.5</v>
      </c>
      <c r="E241" s="20">
        <v>108</v>
      </c>
      <c r="F241" s="20">
        <v>106.5</v>
      </c>
      <c r="G241" s="21">
        <f t="shared" si="8"/>
        <v>23.004000000000001</v>
      </c>
      <c r="H241" s="22">
        <v>1968</v>
      </c>
      <c r="I241" s="23" t="s">
        <v>33</v>
      </c>
      <c r="J241" s="20">
        <v>100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</row>
    <row r="242" spans="1:76" x14ac:dyDescent="0.2">
      <c r="A242" s="25" t="s">
        <v>117</v>
      </c>
      <c r="B242" s="64" t="s">
        <v>199</v>
      </c>
      <c r="C242" s="20">
        <v>89</v>
      </c>
      <c r="D242" s="20">
        <v>6</v>
      </c>
      <c r="E242" s="20">
        <v>89</v>
      </c>
      <c r="F242" s="20">
        <v>6</v>
      </c>
      <c r="G242" s="21">
        <f t="shared" si="8"/>
        <v>1.0680000000000001</v>
      </c>
      <c r="H242" s="22">
        <v>1968</v>
      </c>
      <c r="I242" s="23" t="s">
        <v>33</v>
      </c>
      <c r="J242" s="20">
        <v>100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</row>
    <row r="243" spans="1:76" x14ac:dyDescent="0.2">
      <c r="A243" s="25"/>
      <c r="B243" s="64" t="s">
        <v>199</v>
      </c>
      <c r="C243" s="20">
        <v>89</v>
      </c>
      <c r="D243" s="20">
        <v>26</v>
      </c>
      <c r="E243" s="20">
        <v>89</v>
      </c>
      <c r="F243" s="20">
        <v>26</v>
      </c>
      <c r="G243" s="21">
        <f t="shared" si="8"/>
        <v>4.6280000000000001</v>
      </c>
      <c r="H243" s="22">
        <v>1968</v>
      </c>
      <c r="I243" s="23" t="s">
        <v>33</v>
      </c>
      <c r="J243" s="20">
        <v>100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</row>
    <row r="244" spans="1:76" x14ac:dyDescent="0.2">
      <c r="A244" s="25" t="s">
        <v>139</v>
      </c>
      <c r="B244" s="64" t="s">
        <v>200</v>
      </c>
      <c r="C244" s="20">
        <v>89</v>
      </c>
      <c r="D244" s="20">
        <v>25</v>
      </c>
      <c r="E244" s="20">
        <v>89</v>
      </c>
      <c r="F244" s="20">
        <v>25</v>
      </c>
      <c r="G244" s="21">
        <f t="shared" si="8"/>
        <v>4.45</v>
      </c>
      <c r="H244" s="22">
        <v>1968</v>
      </c>
      <c r="I244" s="23" t="s">
        <v>33</v>
      </c>
      <c r="J244" s="20">
        <v>100</v>
      </c>
    </row>
    <row r="245" spans="1:76" x14ac:dyDescent="0.2">
      <c r="A245" s="25" t="s">
        <v>141</v>
      </c>
      <c r="B245" s="64" t="s">
        <v>201</v>
      </c>
      <c r="C245" s="20">
        <v>57</v>
      </c>
      <c r="D245" s="20">
        <v>20</v>
      </c>
      <c r="E245" s="20">
        <v>57</v>
      </c>
      <c r="F245" s="20">
        <v>20</v>
      </c>
      <c r="G245" s="21">
        <f t="shared" si="8"/>
        <v>2.2800000000000002</v>
      </c>
      <c r="H245" s="22">
        <v>2011</v>
      </c>
      <c r="I245" s="23" t="s">
        <v>33</v>
      </c>
      <c r="J245" s="20">
        <v>28</v>
      </c>
    </row>
    <row r="246" spans="1:76" x14ac:dyDescent="0.2">
      <c r="A246" s="25" t="s">
        <v>143</v>
      </c>
      <c r="B246" s="64" t="s">
        <v>201</v>
      </c>
      <c r="C246" s="20">
        <v>57</v>
      </c>
      <c r="D246" s="20">
        <v>16.5</v>
      </c>
      <c r="E246" s="20">
        <v>57</v>
      </c>
      <c r="F246" s="20">
        <v>16.5</v>
      </c>
      <c r="G246" s="21">
        <f t="shared" si="8"/>
        <v>1.881</v>
      </c>
      <c r="H246" s="22">
        <v>2011</v>
      </c>
      <c r="I246" s="23" t="s">
        <v>33</v>
      </c>
      <c r="J246" s="20">
        <v>28</v>
      </c>
    </row>
    <row r="247" spans="1:76" s="36" customFormat="1" x14ac:dyDescent="0.2">
      <c r="A247" s="31" t="s">
        <v>58</v>
      </c>
      <c r="B247" s="31"/>
      <c r="C247" s="39"/>
      <c r="D247" s="39">
        <f>SUM(D238:D246)</f>
        <v>283.2</v>
      </c>
      <c r="E247" s="39"/>
      <c r="F247" s="39">
        <f>SUM(F238:F246)</f>
        <v>283.2</v>
      </c>
      <c r="G247" s="39">
        <f>SUM(G238:G246)</f>
        <v>63.768600000000006</v>
      </c>
      <c r="H247" s="39"/>
      <c r="I247" s="39"/>
      <c r="J247" s="38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</row>
    <row r="248" spans="1:76" s="36" customFormat="1" x14ac:dyDescent="0.2">
      <c r="A248" s="37" t="s">
        <v>59</v>
      </c>
      <c r="B248" s="37"/>
      <c r="C248" s="39"/>
      <c r="D248" s="39"/>
      <c r="E248" s="39"/>
      <c r="F248" s="39"/>
      <c r="G248" s="39"/>
      <c r="H248" s="39"/>
      <c r="I248" s="39"/>
      <c r="J248" s="38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</row>
    <row r="249" spans="1:76" s="36" customFormat="1" x14ac:dyDescent="0.2">
      <c r="A249" s="37" t="s">
        <v>60</v>
      </c>
      <c r="B249" s="37"/>
      <c r="C249" s="39"/>
      <c r="D249" s="39">
        <f>D247-D250</f>
        <v>283.2</v>
      </c>
      <c r="E249" s="39"/>
      <c r="F249" s="39">
        <f>F247-F250</f>
        <v>283.2</v>
      </c>
      <c r="G249" s="39"/>
      <c r="H249" s="39"/>
      <c r="I249" s="39"/>
      <c r="J249" s="38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</row>
    <row r="250" spans="1:76" s="36" customFormat="1" x14ac:dyDescent="0.2">
      <c r="A250" s="37" t="s">
        <v>24</v>
      </c>
      <c r="B250" s="37"/>
      <c r="C250" s="39"/>
      <c r="D250" s="39">
        <f>SUMIF($A$238:$A$246,"ГВС",D238:D246)</f>
        <v>0</v>
      </c>
      <c r="E250" s="39"/>
      <c r="F250" s="39">
        <f>SUMIF($A$238:$A$246,"ГВС",F238:F246)</f>
        <v>0</v>
      </c>
      <c r="G250" s="39"/>
      <c r="H250" s="39"/>
      <c r="I250" s="39"/>
      <c r="J250" s="38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</row>
    <row r="251" spans="1:76" s="36" customFormat="1" x14ac:dyDescent="0.2">
      <c r="A251" s="31" t="s">
        <v>61</v>
      </c>
      <c r="B251" s="40"/>
      <c r="C251" s="291">
        <f>D247+F247</f>
        <v>566.4</v>
      </c>
      <c r="D251" s="292"/>
      <c r="E251" s="292"/>
      <c r="F251" s="293"/>
      <c r="G251" s="50"/>
      <c r="H251" s="39"/>
      <c r="I251" s="39"/>
      <c r="J251" s="4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</row>
    <row r="252" spans="1:76" ht="15" x14ac:dyDescent="0.2">
      <c r="A252" s="14" t="s">
        <v>202</v>
      </c>
      <c r="B252" s="14"/>
      <c r="C252" s="15"/>
      <c r="D252" s="14"/>
      <c r="E252" s="15"/>
      <c r="F252" s="14"/>
      <c r="G252" s="14"/>
      <c r="H252" s="15"/>
      <c r="I252" s="14"/>
      <c r="J252" s="24"/>
    </row>
    <row r="253" spans="1:76" x14ac:dyDescent="0.2">
      <c r="A253" s="26" t="s">
        <v>132</v>
      </c>
      <c r="B253" s="26" t="s">
        <v>203</v>
      </c>
      <c r="C253" s="20">
        <v>159</v>
      </c>
      <c r="D253" s="20">
        <v>4</v>
      </c>
      <c r="E253" s="20">
        <v>159</v>
      </c>
      <c r="F253" s="20">
        <v>4</v>
      </c>
      <c r="G253" s="21">
        <f t="shared" ref="G253:G269" si="9">((C253/1000)*D253)+((E253/1000)*F253)</f>
        <v>1.272</v>
      </c>
      <c r="H253" s="22">
        <v>1975</v>
      </c>
      <c r="I253" s="23" t="s">
        <v>204</v>
      </c>
      <c r="J253" s="20">
        <v>100</v>
      </c>
    </row>
    <row r="254" spans="1:76" x14ac:dyDescent="0.2">
      <c r="A254" s="19" t="s">
        <v>205</v>
      </c>
      <c r="B254" s="19" t="s">
        <v>206</v>
      </c>
      <c r="C254" s="20">
        <v>108</v>
      </c>
      <c r="D254" s="20">
        <v>40</v>
      </c>
      <c r="E254" s="20">
        <v>108</v>
      </c>
      <c r="F254" s="20">
        <v>40</v>
      </c>
      <c r="G254" s="21">
        <f t="shared" si="9"/>
        <v>8.64</v>
      </c>
      <c r="H254" s="22">
        <v>1975</v>
      </c>
      <c r="I254" s="23" t="s">
        <v>204</v>
      </c>
      <c r="J254" s="20">
        <v>100</v>
      </c>
    </row>
    <row r="255" spans="1:76" x14ac:dyDescent="0.2">
      <c r="A255" s="26" t="s">
        <v>101</v>
      </c>
      <c r="B255" s="26" t="s">
        <v>207</v>
      </c>
      <c r="C255" s="20">
        <v>108</v>
      </c>
      <c r="D255" s="20">
        <v>20</v>
      </c>
      <c r="E255" s="20">
        <v>108</v>
      </c>
      <c r="F255" s="20">
        <v>20</v>
      </c>
      <c r="G255" s="21">
        <f t="shared" si="9"/>
        <v>4.32</v>
      </c>
      <c r="H255" s="22">
        <v>1975</v>
      </c>
      <c r="I255" s="23" t="s">
        <v>204</v>
      </c>
      <c r="J255" s="20">
        <v>100</v>
      </c>
    </row>
    <row r="256" spans="1:76" x14ac:dyDescent="0.2">
      <c r="A256" s="26" t="s">
        <v>69</v>
      </c>
      <c r="B256" s="26" t="s">
        <v>208</v>
      </c>
      <c r="C256" s="20">
        <v>108</v>
      </c>
      <c r="D256" s="20">
        <v>60</v>
      </c>
      <c r="E256" s="20">
        <v>108</v>
      </c>
      <c r="F256" s="20">
        <v>60</v>
      </c>
      <c r="G256" s="21">
        <f t="shared" si="9"/>
        <v>12.959999999999999</v>
      </c>
      <c r="H256" s="22">
        <v>1975</v>
      </c>
      <c r="I256" s="23" t="s">
        <v>204</v>
      </c>
      <c r="J256" s="20">
        <v>100</v>
      </c>
    </row>
    <row r="257" spans="1:76" x14ac:dyDescent="0.2">
      <c r="A257" s="26" t="s">
        <v>209</v>
      </c>
      <c r="B257" s="26" t="s">
        <v>210</v>
      </c>
      <c r="C257" s="20">
        <v>57</v>
      </c>
      <c r="D257" s="20">
        <v>45</v>
      </c>
      <c r="E257" s="20">
        <v>57</v>
      </c>
      <c r="F257" s="20">
        <v>45</v>
      </c>
      <c r="G257" s="21">
        <f t="shared" si="9"/>
        <v>5.13</v>
      </c>
      <c r="H257" s="22">
        <v>1975</v>
      </c>
      <c r="I257" s="23" t="s">
        <v>204</v>
      </c>
      <c r="J257" s="20">
        <v>100</v>
      </c>
    </row>
    <row r="258" spans="1:76" x14ac:dyDescent="0.2">
      <c r="A258" s="26" t="s">
        <v>211</v>
      </c>
      <c r="B258" s="26" t="s">
        <v>212</v>
      </c>
      <c r="C258" s="20">
        <v>57</v>
      </c>
      <c r="D258" s="20">
        <v>6.5</v>
      </c>
      <c r="E258" s="20">
        <v>57</v>
      </c>
      <c r="F258" s="20">
        <v>6.5</v>
      </c>
      <c r="G258" s="21">
        <f t="shared" si="9"/>
        <v>0.74099999999999999</v>
      </c>
      <c r="H258" s="22">
        <v>1975</v>
      </c>
      <c r="I258" s="23" t="s">
        <v>204</v>
      </c>
      <c r="J258" s="20">
        <v>100</v>
      </c>
    </row>
    <row r="259" spans="1:76" x14ac:dyDescent="0.2">
      <c r="A259" s="26" t="s">
        <v>213</v>
      </c>
      <c r="B259" s="26" t="s">
        <v>214</v>
      </c>
      <c r="C259" s="20">
        <v>57</v>
      </c>
      <c r="D259" s="20">
        <v>6.5</v>
      </c>
      <c r="E259" s="20">
        <v>57</v>
      </c>
      <c r="F259" s="20">
        <v>6.5</v>
      </c>
      <c r="G259" s="21">
        <f t="shared" si="9"/>
        <v>0.74099999999999999</v>
      </c>
      <c r="H259" s="22">
        <v>1975</v>
      </c>
      <c r="I259" s="23" t="s">
        <v>204</v>
      </c>
      <c r="J259" s="20">
        <v>100</v>
      </c>
    </row>
    <row r="260" spans="1:76" x14ac:dyDescent="0.2">
      <c r="A260" s="26" t="s">
        <v>215</v>
      </c>
      <c r="B260" s="26" t="s">
        <v>216</v>
      </c>
      <c r="C260" s="20">
        <v>89</v>
      </c>
      <c r="D260" s="20">
        <v>7</v>
      </c>
      <c r="E260" s="20">
        <v>89</v>
      </c>
      <c r="F260" s="20">
        <v>7</v>
      </c>
      <c r="G260" s="21">
        <f t="shared" si="9"/>
        <v>1.246</v>
      </c>
      <c r="H260" s="22">
        <v>1984</v>
      </c>
      <c r="I260" s="23" t="s">
        <v>204</v>
      </c>
      <c r="J260" s="20">
        <v>100</v>
      </c>
    </row>
    <row r="261" spans="1:76" x14ac:dyDescent="0.2">
      <c r="A261" s="26" t="s">
        <v>217</v>
      </c>
      <c r="B261" s="26" t="s">
        <v>218</v>
      </c>
      <c r="C261" s="20">
        <v>108</v>
      </c>
      <c r="D261" s="20">
        <v>110.6</v>
      </c>
      <c r="E261" s="20">
        <v>108</v>
      </c>
      <c r="F261" s="20">
        <v>110.6</v>
      </c>
      <c r="G261" s="21">
        <f t="shared" si="9"/>
        <v>23.889599999999998</v>
      </c>
      <c r="H261" s="22">
        <v>2015</v>
      </c>
      <c r="I261" s="23" t="s">
        <v>23</v>
      </c>
      <c r="J261" s="20">
        <v>12</v>
      </c>
    </row>
    <row r="262" spans="1:76" x14ac:dyDescent="0.2">
      <c r="A262" s="26" t="s">
        <v>219</v>
      </c>
      <c r="B262" s="26" t="s">
        <v>218</v>
      </c>
      <c r="C262" s="20">
        <v>89</v>
      </c>
      <c r="D262" s="20">
        <v>5.4</v>
      </c>
      <c r="E262" s="20">
        <v>89</v>
      </c>
      <c r="F262" s="20">
        <v>5.4</v>
      </c>
      <c r="G262" s="21">
        <f t="shared" si="9"/>
        <v>0.96120000000000005</v>
      </c>
      <c r="H262" s="22">
        <v>2015</v>
      </c>
      <c r="I262" s="23" t="s">
        <v>204</v>
      </c>
      <c r="J262" s="20">
        <v>12</v>
      </c>
    </row>
    <row r="263" spans="1:76" x14ac:dyDescent="0.2">
      <c r="A263" s="26" t="s">
        <v>220</v>
      </c>
      <c r="B263" s="26" t="s">
        <v>221</v>
      </c>
      <c r="C263" s="20">
        <v>89</v>
      </c>
      <c r="D263" s="20">
        <v>36</v>
      </c>
      <c r="E263" s="20">
        <v>89</v>
      </c>
      <c r="F263" s="20">
        <v>36</v>
      </c>
      <c r="G263" s="21">
        <f t="shared" si="9"/>
        <v>6.4079999999999995</v>
      </c>
      <c r="H263" s="22">
        <v>1990</v>
      </c>
      <c r="I263" s="23" t="s">
        <v>68</v>
      </c>
      <c r="J263" s="20">
        <v>100</v>
      </c>
    </row>
    <row r="264" spans="1:76" x14ac:dyDescent="0.2">
      <c r="A264" s="19" t="s">
        <v>222</v>
      </c>
      <c r="B264" s="19" t="s">
        <v>223</v>
      </c>
      <c r="C264" s="20">
        <v>76</v>
      </c>
      <c r="D264" s="20">
        <v>18</v>
      </c>
      <c r="E264" s="20">
        <v>76</v>
      </c>
      <c r="F264" s="20">
        <v>18</v>
      </c>
      <c r="G264" s="21">
        <f t="shared" si="9"/>
        <v>2.7359999999999998</v>
      </c>
      <c r="H264" s="22">
        <v>1990</v>
      </c>
      <c r="I264" s="23" t="s">
        <v>204</v>
      </c>
      <c r="J264" s="20">
        <v>100</v>
      </c>
    </row>
    <row r="265" spans="1:76" x14ac:dyDescent="0.2">
      <c r="A265" s="26"/>
      <c r="B265" s="19" t="s">
        <v>223</v>
      </c>
      <c r="C265" s="20">
        <v>76</v>
      </c>
      <c r="D265" s="20">
        <v>24</v>
      </c>
      <c r="E265" s="20">
        <v>76</v>
      </c>
      <c r="F265" s="20">
        <v>24</v>
      </c>
      <c r="G265" s="21">
        <f t="shared" si="9"/>
        <v>3.6479999999999997</v>
      </c>
      <c r="H265" s="22">
        <v>1990</v>
      </c>
      <c r="I265" s="23" t="s">
        <v>204</v>
      </c>
      <c r="J265" s="20">
        <v>100</v>
      </c>
    </row>
    <row r="266" spans="1:76" ht="38.25" customHeight="1" x14ac:dyDescent="0.2">
      <c r="A266" s="65" t="s">
        <v>224</v>
      </c>
      <c r="B266" s="66" t="s">
        <v>225</v>
      </c>
      <c r="C266" s="67">
        <v>57</v>
      </c>
      <c r="D266" s="67">
        <v>113.8</v>
      </c>
      <c r="E266" s="67">
        <v>57</v>
      </c>
      <c r="F266" s="67">
        <v>113.8</v>
      </c>
      <c r="G266" s="87">
        <f t="shared" si="9"/>
        <v>12.9732</v>
      </c>
      <c r="H266" s="88">
        <v>1975</v>
      </c>
      <c r="I266" s="69" t="s">
        <v>23</v>
      </c>
      <c r="J266" s="20">
        <v>100</v>
      </c>
    </row>
    <row r="267" spans="1:76" x14ac:dyDescent="0.2">
      <c r="A267" s="19" t="s">
        <v>226</v>
      </c>
      <c r="B267" s="19" t="s">
        <v>227</v>
      </c>
      <c r="C267" s="20">
        <v>133</v>
      </c>
      <c r="D267" s="21">
        <v>51</v>
      </c>
      <c r="E267" s="20">
        <v>133</v>
      </c>
      <c r="F267" s="20">
        <v>51</v>
      </c>
      <c r="G267" s="21">
        <f t="shared" si="9"/>
        <v>13.566000000000001</v>
      </c>
      <c r="H267" s="22">
        <v>1990</v>
      </c>
      <c r="I267" s="23" t="s">
        <v>204</v>
      </c>
      <c r="J267" s="20">
        <v>100</v>
      </c>
    </row>
    <row r="268" spans="1:76" x14ac:dyDescent="0.2">
      <c r="A268" s="19" t="s">
        <v>228</v>
      </c>
      <c r="B268" s="19" t="s">
        <v>229</v>
      </c>
      <c r="C268" s="20">
        <v>76</v>
      </c>
      <c r="D268" s="20">
        <v>73</v>
      </c>
      <c r="E268" s="20">
        <v>76</v>
      </c>
      <c r="F268" s="20">
        <v>73</v>
      </c>
      <c r="G268" s="21">
        <f t="shared" si="9"/>
        <v>11.096</v>
      </c>
      <c r="H268" s="22">
        <v>1990</v>
      </c>
      <c r="I268" s="23" t="s">
        <v>68</v>
      </c>
      <c r="J268" s="20">
        <v>100</v>
      </c>
    </row>
    <row r="269" spans="1:76" x14ac:dyDescent="0.2">
      <c r="A269" s="19" t="s">
        <v>230</v>
      </c>
      <c r="B269" s="19" t="s">
        <v>231</v>
      </c>
      <c r="C269" s="20">
        <v>57</v>
      </c>
      <c r="D269" s="20">
        <v>41</v>
      </c>
      <c r="E269" s="20">
        <v>57</v>
      </c>
      <c r="F269" s="20">
        <v>41</v>
      </c>
      <c r="G269" s="21">
        <f t="shared" si="9"/>
        <v>4.6740000000000004</v>
      </c>
      <c r="H269" s="22">
        <v>1990</v>
      </c>
      <c r="I269" s="23" t="s">
        <v>204</v>
      </c>
      <c r="J269" s="20">
        <v>100</v>
      </c>
    </row>
    <row r="270" spans="1:76" s="36" customFormat="1" x14ac:dyDescent="0.2">
      <c r="A270" s="31" t="s">
        <v>58</v>
      </c>
      <c r="B270" s="31"/>
      <c r="C270" s="39"/>
      <c r="D270" s="39">
        <f>SUM(D253:D269)</f>
        <v>661.8</v>
      </c>
      <c r="E270" s="39"/>
      <c r="F270" s="39">
        <f>SUM(F253:F269)</f>
        <v>661.8</v>
      </c>
      <c r="G270" s="39">
        <f>SUM(G253:G269)</f>
        <v>115.00200000000001</v>
      </c>
      <c r="H270" s="39"/>
      <c r="I270" s="39"/>
      <c r="J270" s="38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</row>
    <row r="271" spans="1:76" s="36" customFormat="1" x14ac:dyDescent="0.2">
      <c r="A271" s="37" t="s">
        <v>59</v>
      </c>
      <c r="B271" s="37"/>
      <c r="C271" s="39"/>
      <c r="D271" s="39"/>
      <c r="E271" s="39"/>
      <c r="F271" s="39"/>
      <c r="G271" s="39"/>
      <c r="H271" s="39"/>
      <c r="I271" s="39"/>
      <c r="J271" s="38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</row>
    <row r="272" spans="1:76" s="36" customFormat="1" x14ac:dyDescent="0.2">
      <c r="A272" s="37" t="s">
        <v>60</v>
      </c>
      <c r="B272" s="37"/>
      <c r="C272" s="39"/>
      <c r="D272" s="39">
        <f>D270-D273</f>
        <v>661.8</v>
      </c>
      <c r="E272" s="39"/>
      <c r="F272" s="39">
        <f>F270-F273</f>
        <v>661.8</v>
      </c>
      <c r="G272" s="39"/>
      <c r="H272" s="39"/>
      <c r="I272" s="39"/>
      <c r="J272" s="38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</row>
    <row r="273" spans="1:76" s="36" customFormat="1" x14ac:dyDescent="0.2">
      <c r="A273" s="37" t="s">
        <v>24</v>
      </c>
      <c r="B273" s="37"/>
      <c r="C273" s="39"/>
      <c r="D273" s="39">
        <f>SUMIF($A$253:$A$269,"ГВС",D253:D269)</f>
        <v>0</v>
      </c>
      <c r="E273" s="39"/>
      <c r="F273" s="39">
        <f>SUMIF($A$253:$A$269,"ГВС",F253:F269)</f>
        <v>0</v>
      </c>
      <c r="G273" s="39"/>
      <c r="H273" s="39"/>
      <c r="I273" s="39"/>
      <c r="J273" s="38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</row>
    <row r="274" spans="1:76" s="36" customFormat="1" x14ac:dyDescent="0.2">
      <c r="A274" s="31" t="s">
        <v>61</v>
      </c>
      <c r="B274" s="40"/>
      <c r="C274" s="291">
        <f>D270+F270</f>
        <v>1323.6</v>
      </c>
      <c r="D274" s="292"/>
      <c r="E274" s="292"/>
      <c r="F274" s="293"/>
      <c r="G274" s="50"/>
      <c r="H274" s="39"/>
      <c r="I274" s="39"/>
      <c r="J274" s="4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</row>
    <row r="275" spans="1:76" ht="15" x14ac:dyDescent="0.2">
      <c r="A275" s="14" t="s">
        <v>232</v>
      </c>
      <c r="B275" s="14"/>
      <c r="C275" s="15"/>
      <c r="D275" s="14"/>
      <c r="E275" s="15"/>
      <c r="F275" s="14"/>
      <c r="G275" s="14"/>
      <c r="H275" s="15"/>
      <c r="I275" s="14"/>
      <c r="J275" s="24"/>
    </row>
    <row r="276" spans="1:76" x14ac:dyDescent="0.2">
      <c r="A276" s="25" t="s">
        <v>233</v>
      </c>
      <c r="B276" s="89">
        <v>421</v>
      </c>
      <c r="C276" s="20">
        <v>219</v>
      </c>
      <c r="D276" s="20">
        <v>13</v>
      </c>
      <c r="E276" s="20">
        <v>219</v>
      </c>
      <c r="F276" s="20">
        <v>13</v>
      </c>
      <c r="G276" s="21">
        <f t="shared" ref="G276:G339" si="10">((C276/1000)*D276)+((E276/1000)*F276)</f>
        <v>5.694</v>
      </c>
      <c r="H276" s="22">
        <v>1985</v>
      </c>
      <c r="I276" s="23" t="s">
        <v>23</v>
      </c>
      <c r="J276" s="20">
        <v>100</v>
      </c>
    </row>
    <row r="277" spans="1:76" x14ac:dyDescent="0.2">
      <c r="A277" s="25" t="s">
        <v>234</v>
      </c>
      <c r="B277" s="89">
        <v>461</v>
      </c>
      <c r="C277" s="20">
        <v>159</v>
      </c>
      <c r="D277" s="20">
        <v>23.7</v>
      </c>
      <c r="E277" s="20">
        <v>159</v>
      </c>
      <c r="F277" s="20">
        <v>23.7</v>
      </c>
      <c r="G277" s="21">
        <f t="shared" si="10"/>
        <v>7.5366</v>
      </c>
      <c r="H277" s="22">
        <v>1985</v>
      </c>
      <c r="I277" s="23" t="s">
        <v>23</v>
      </c>
      <c r="J277" s="20">
        <v>100</v>
      </c>
    </row>
    <row r="278" spans="1:76" x14ac:dyDescent="0.2">
      <c r="A278" s="25" t="s">
        <v>235</v>
      </c>
      <c r="B278" s="89">
        <v>463</v>
      </c>
      <c r="C278" s="20">
        <v>159</v>
      </c>
      <c r="D278" s="20">
        <v>4.7</v>
      </c>
      <c r="E278" s="20">
        <v>159</v>
      </c>
      <c r="F278" s="20">
        <v>4.7</v>
      </c>
      <c r="G278" s="21">
        <f t="shared" si="10"/>
        <v>1.4946000000000002</v>
      </c>
      <c r="H278" s="22">
        <v>1985</v>
      </c>
      <c r="I278" s="23" t="s">
        <v>23</v>
      </c>
      <c r="J278" s="20">
        <v>100</v>
      </c>
    </row>
    <row r="279" spans="1:76" x14ac:dyDescent="0.2">
      <c r="A279" s="25" t="s">
        <v>236</v>
      </c>
      <c r="B279" s="89">
        <v>1012</v>
      </c>
      <c r="C279" s="20">
        <v>157</v>
      </c>
      <c r="D279" s="20">
        <v>37.5</v>
      </c>
      <c r="E279" s="20">
        <v>157</v>
      </c>
      <c r="F279" s="20">
        <v>37.5</v>
      </c>
      <c r="G279" s="21">
        <f t="shared" si="10"/>
        <v>11.775</v>
      </c>
      <c r="H279" s="22">
        <v>1985</v>
      </c>
      <c r="I279" s="23" t="s">
        <v>33</v>
      </c>
      <c r="J279" s="20">
        <v>100</v>
      </c>
    </row>
    <row r="280" spans="1:76" x14ac:dyDescent="0.2">
      <c r="A280" s="25" t="s">
        <v>237</v>
      </c>
      <c r="B280" s="89">
        <v>1015</v>
      </c>
      <c r="C280" s="25">
        <v>159</v>
      </c>
      <c r="D280" s="20">
        <v>8.5</v>
      </c>
      <c r="E280" s="25">
        <v>159</v>
      </c>
      <c r="F280" s="20">
        <v>8.5</v>
      </c>
      <c r="G280" s="21">
        <f t="shared" si="10"/>
        <v>2.7029999999999998</v>
      </c>
      <c r="H280" s="22">
        <v>2015</v>
      </c>
      <c r="I280" s="23" t="s">
        <v>23</v>
      </c>
      <c r="J280" s="20">
        <v>12</v>
      </c>
    </row>
    <row r="281" spans="1:76" x14ac:dyDescent="0.2">
      <c r="A281" s="25"/>
      <c r="B281" s="89">
        <v>1015</v>
      </c>
      <c r="C281" s="25">
        <v>133</v>
      </c>
      <c r="D281" s="20">
        <v>77</v>
      </c>
      <c r="E281" s="25">
        <v>133</v>
      </c>
      <c r="F281" s="20">
        <v>77</v>
      </c>
      <c r="G281" s="21">
        <f t="shared" si="10"/>
        <v>20.481999999999999</v>
      </c>
      <c r="H281" s="22">
        <v>2015</v>
      </c>
      <c r="I281" s="23" t="s">
        <v>23</v>
      </c>
      <c r="J281" s="20">
        <v>12</v>
      </c>
    </row>
    <row r="282" spans="1:76" x14ac:dyDescent="0.2">
      <c r="A282" s="25" t="s">
        <v>238</v>
      </c>
      <c r="B282" s="89">
        <v>516</v>
      </c>
      <c r="C282" s="25">
        <v>133</v>
      </c>
      <c r="D282" s="20">
        <v>31</v>
      </c>
      <c r="E282" s="25">
        <v>133</v>
      </c>
      <c r="F282" s="20">
        <v>31</v>
      </c>
      <c r="G282" s="21">
        <f t="shared" si="10"/>
        <v>8.2460000000000004</v>
      </c>
      <c r="H282" s="22">
        <v>2015</v>
      </c>
      <c r="I282" s="23" t="s">
        <v>23</v>
      </c>
      <c r="J282" s="20">
        <v>12</v>
      </c>
    </row>
    <row r="283" spans="1:76" x14ac:dyDescent="0.2">
      <c r="A283" s="25" t="s">
        <v>239</v>
      </c>
      <c r="B283" s="89">
        <v>1018</v>
      </c>
      <c r="C283" s="25">
        <v>76</v>
      </c>
      <c r="D283" s="20">
        <v>30.7</v>
      </c>
      <c r="E283" s="25">
        <v>76</v>
      </c>
      <c r="F283" s="20">
        <v>30.7</v>
      </c>
      <c r="G283" s="21">
        <f t="shared" si="10"/>
        <v>4.6663999999999994</v>
      </c>
      <c r="H283" s="22">
        <v>2015</v>
      </c>
      <c r="I283" s="23" t="s">
        <v>23</v>
      </c>
      <c r="J283" s="20">
        <v>12</v>
      </c>
    </row>
    <row r="284" spans="1:76" x14ac:dyDescent="0.2">
      <c r="A284" s="25" t="s">
        <v>240</v>
      </c>
      <c r="B284" s="89">
        <v>1018</v>
      </c>
      <c r="C284" s="25">
        <v>57</v>
      </c>
      <c r="D284" s="20">
        <v>46.4</v>
      </c>
      <c r="E284" s="25">
        <v>57</v>
      </c>
      <c r="F284" s="20">
        <v>46.4</v>
      </c>
      <c r="G284" s="21">
        <f t="shared" si="10"/>
        <v>5.2896000000000001</v>
      </c>
      <c r="H284" s="22">
        <v>2015</v>
      </c>
      <c r="I284" s="23" t="s">
        <v>23</v>
      </c>
      <c r="J284" s="20">
        <v>12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</row>
    <row r="285" spans="1:76" x14ac:dyDescent="0.2">
      <c r="A285" s="25" t="s">
        <v>241</v>
      </c>
      <c r="B285" s="89">
        <v>1017</v>
      </c>
      <c r="C285" s="25">
        <v>57</v>
      </c>
      <c r="D285" s="20">
        <v>64.2</v>
      </c>
      <c r="E285" s="25">
        <v>57</v>
      </c>
      <c r="F285" s="20">
        <v>64.2</v>
      </c>
      <c r="G285" s="21">
        <f t="shared" si="10"/>
        <v>7.3188000000000004</v>
      </c>
      <c r="H285" s="22">
        <v>2015</v>
      </c>
      <c r="I285" s="23" t="s">
        <v>23</v>
      </c>
      <c r="J285" s="20">
        <v>12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</row>
    <row r="286" spans="1:76" x14ac:dyDescent="0.2">
      <c r="A286" s="25" t="s">
        <v>242</v>
      </c>
      <c r="B286" s="89">
        <v>1019</v>
      </c>
      <c r="C286" s="25">
        <v>57</v>
      </c>
      <c r="D286" s="20">
        <v>25.5</v>
      </c>
      <c r="E286" s="25">
        <v>57</v>
      </c>
      <c r="F286" s="20">
        <v>25.5</v>
      </c>
      <c r="G286" s="21">
        <f t="shared" si="10"/>
        <v>2.907</v>
      </c>
      <c r="H286" s="22">
        <v>2015</v>
      </c>
      <c r="I286" s="23" t="s">
        <v>23</v>
      </c>
      <c r="J286" s="20">
        <v>12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</row>
    <row r="287" spans="1:76" x14ac:dyDescent="0.2">
      <c r="A287" s="25" t="s">
        <v>243</v>
      </c>
      <c r="B287" s="89">
        <v>1041</v>
      </c>
      <c r="C287" s="25">
        <v>133</v>
      </c>
      <c r="D287" s="20">
        <v>12.3</v>
      </c>
      <c r="E287" s="25">
        <v>133</v>
      </c>
      <c r="F287" s="20">
        <v>12.3</v>
      </c>
      <c r="G287" s="21">
        <f t="shared" si="10"/>
        <v>3.2718000000000003</v>
      </c>
      <c r="H287" s="22">
        <v>2015</v>
      </c>
      <c r="I287" s="23" t="s">
        <v>23</v>
      </c>
      <c r="J287" s="20">
        <v>12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</row>
    <row r="288" spans="1:76" x14ac:dyDescent="0.2">
      <c r="A288" s="25" t="s">
        <v>244</v>
      </c>
      <c r="B288" s="89"/>
      <c r="C288" s="25"/>
      <c r="D288" s="25"/>
      <c r="E288" s="25"/>
      <c r="F288" s="25"/>
      <c r="G288" s="21">
        <f t="shared" si="10"/>
        <v>0</v>
      </c>
      <c r="H288" s="22"/>
      <c r="I288" s="23"/>
      <c r="J288" s="20">
        <v>0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</row>
    <row r="289" spans="1:76" x14ac:dyDescent="0.2">
      <c r="A289" s="25" t="s">
        <v>245</v>
      </c>
      <c r="B289" s="89">
        <v>1021</v>
      </c>
      <c r="C289" s="20">
        <v>133</v>
      </c>
      <c r="D289" s="20">
        <v>39</v>
      </c>
      <c r="E289" s="20">
        <v>133</v>
      </c>
      <c r="F289" s="20">
        <v>39</v>
      </c>
      <c r="G289" s="21">
        <f t="shared" si="10"/>
        <v>10.374000000000001</v>
      </c>
      <c r="H289" s="22">
        <v>1985</v>
      </c>
      <c r="I289" s="23" t="s">
        <v>33</v>
      </c>
      <c r="J289" s="20">
        <v>100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</row>
    <row r="290" spans="1:76" x14ac:dyDescent="0.2">
      <c r="A290" s="25" t="s">
        <v>246</v>
      </c>
      <c r="B290" s="89">
        <v>1025</v>
      </c>
      <c r="C290" s="20">
        <v>76</v>
      </c>
      <c r="D290" s="20">
        <v>33</v>
      </c>
      <c r="E290" s="20">
        <v>76</v>
      </c>
      <c r="F290" s="20">
        <v>33</v>
      </c>
      <c r="G290" s="21">
        <f t="shared" si="10"/>
        <v>5.016</v>
      </c>
      <c r="H290" s="22">
        <v>1985</v>
      </c>
      <c r="I290" s="23" t="s">
        <v>33</v>
      </c>
      <c r="J290" s="20">
        <v>100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</row>
    <row r="291" spans="1:76" x14ac:dyDescent="0.2">
      <c r="A291" s="25" t="s">
        <v>247</v>
      </c>
      <c r="B291" s="89">
        <v>1027</v>
      </c>
      <c r="C291" s="20">
        <v>89</v>
      </c>
      <c r="D291" s="20">
        <v>66</v>
      </c>
      <c r="E291" s="20">
        <v>89</v>
      </c>
      <c r="F291" s="20">
        <v>66</v>
      </c>
      <c r="G291" s="21">
        <f t="shared" si="10"/>
        <v>11.747999999999999</v>
      </c>
      <c r="H291" s="22">
        <v>1985</v>
      </c>
      <c r="I291" s="23" t="s">
        <v>33</v>
      </c>
      <c r="J291" s="20">
        <v>100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</row>
    <row r="292" spans="1:76" x14ac:dyDescent="0.2">
      <c r="A292" s="25" t="s">
        <v>248</v>
      </c>
      <c r="B292" s="89">
        <v>1030</v>
      </c>
      <c r="C292" s="20">
        <v>89</v>
      </c>
      <c r="D292" s="20">
        <v>39</v>
      </c>
      <c r="E292" s="20">
        <v>89</v>
      </c>
      <c r="F292" s="20">
        <v>39</v>
      </c>
      <c r="G292" s="21">
        <f t="shared" si="10"/>
        <v>6.9419999999999993</v>
      </c>
      <c r="H292" s="22">
        <v>1985</v>
      </c>
      <c r="I292" s="23" t="s">
        <v>33</v>
      </c>
      <c r="J292" s="20">
        <v>100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</row>
    <row r="293" spans="1:76" x14ac:dyDescent="0.2">
      <c r="A293" s="25" t="s">
        <v>249</v>
      </c>
      <c r="B293" s="89">
        <v>1031</v>
      </c>
      <c r="C293" s="20">
        <v>57</v>
      </c>
      <c r="D293" s="20">
        <v>14</v>
      </c>
      <c r="E293" s="20">
        <v>57</v>
      </c>
      <c r="F293" s="20">
        <v>14</v>
      </c>
      <c r="G293" s="21">
        <f t="shared" si="10"/>
        <v>1.5960000000000001</v>
      </c>
      <c r="H293" s="22">
        <v>1988</v>
      </c>
      <c r="I293" s="23" t="s">
        <v>33</v>
      </c>
      <c r="J293" s="20">
        <v>100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</row>
    <row r="294" spans="1:76" x14ac:dyDescent="0.2">
      <c r="A294" s="25" t="s">
        <v>250</v>
      </c>
      <c r="B294" s="89">
        <v>1029</v>
      </c>
      <c r="C294" s="20">
        <v>57</v>
      </c>
      <c r="D294" s="20">
        <v>22</v>
      </c>
      <c r="E294" s="20">
        <v>57</v>
      </c>
      <c r="F294" s="20">
        <v>22</v>
      </c>
      <c r="G294" s="21">
        <f t="shared" si="10"/>
        <v>2.508</v>
      </c>
      <c r="H294" s="22">
        <v>1985</v>
      </c>
      <c r="I294" s="23" t="s">
        <v>33</v>
      </c>
      <c r="J294" s="20">
        <v>100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</row>
    <row r="295" spans="1:76" x14ac:dyDescent="0.2">
      <c r="A295" s="25" t="s">
        <v>251</v>
      </c>
      <c r="B295" s="89">
        <v>1028</v>
      </c>
      <c r="C295" s="20">
        <v>57</v>
      </c>
      <c r="D295" s="20">
        <v>21</v>
      </c>
      <c r="E295" s="20">
        <v>57</v>
      </c>
      <c r="F295" s="20">
        <v>21</v>
      </c>
      <c r="G295" s="21">
        <f t="shared" si="10"/>
        <v>2.3940000000000001</v>
      </c>
      <c r="H295" s="22">
        <v>1985</v>
      </c>
      <c r="I295" s="23" t="s">
        <v>33</v>
      </c>
      <c r="J295" s="20">
        <v>100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</row>
    <row r="296" spans="1:76" x14ac:dyDescent="0.2">
      <c r="A296" s="25" t="s">
        <v>252</v>
      </c>
      <c r="B296" s="89">
        <v>1026</v>
      </c>
      <c r="C296" s="20">
        <v>76</v>
      </c>
      <c r="D296" s="20">
        <v>8</v>
      </c>
      <c r="E296" s="20">
        <v>76</v>
      </c>
      <c r="F296" s="20">
        <v>8</v>
      </c>
      <c r="G296" s="21">
        <f t="shared" si="10"/>
        <v>1.216</v>
      </c>
      <c r="H296" s="22">
        <v>1985</v>
      </c>
      <c r="I296" s="23" t="s">
        <v>33</v>
      </c>
      <c r="J296" s="20">
        <v>100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</row>
    <row r="297" spans="1:76" x14ac:dyDescent="0.2">
      <c r="A297" s="25" t="s">
        <v>253</v>
      </c>
      <c r="B297" s="89">
        <v>1024</v>
      </c>
      <c r="C297" s="20">
        <v>57</v>
      </c>
      <c r="D297" s="20">
        <v>20</v>
      </c>
      <c r="E297" s="20">
        <v>57</v>
      </c>
      <c r="F297" s="20">
        <v>20</v>
      </c>
      <c r="G297" s="21">
        <f t="shared" si="10"/>
        <v>2.2800000000000002</v>
      </c>
      <c r="H297" s="22">
        <v>1988</v>
      </c>
      <c r="I297" s="23" t="s">
        <v>33</v>
      </c>
      <c r="J297" s="20">
        <v>100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</row>
    <row r="298" spans="1:76" x14ac:dyDescent="0.2">
      <c r="A298" s="25" t="s">
        <v>254</v>
      </c>
      <c r="B298" s="89">
        <v>1020</v>
      </c>
      <c r="C298" s="20">
        <v>57</v>
      </c>
      <c r="D298" s="20">
        <v>4</v>
      </c>
      <c r="E298" s="20">
        <v>57</v>
      </c>
      <c r="F298" s="20">
        <v>4</v>
      </c>
      <c r="G298" s="21">
        <f t="shared" si="10"/>
        <v>0.45600000000000002</v>
      </c>
      <c r="H298" s="22">
        <v>1988</v>
      </c>
      <c r="I298" s="23" t="s">
        <v>33</v>
      </c>
      <c r="J298" s="20">
        <v>100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</row>
    <row r="299" spans="1:76" x14ac:dyDescent="0.2">
      <c r="A299" s="25" t="s">
        <v>255</v>
      </c>
      <c r="B299" s="89">
        <v>1024</v>
      </c>
      <c r="C299" s="25">
        <v>133</v>
      </c>
      <c r="D299" s="20">
        <v>25.3</v>
      </c>
      <c r="E299" s="25">
        <v>133</v>
      </c>
      <c r="F299" s="20">
        <v>25.3</v>
      </c>
      <c r="G299" s="21">
        <f t="shared" si="10"/>
        <v>6.7298000000000009</v>
      </c>
      <c r="H299" s="22">
        <v>2015</v>
      </c>
      <c r="I299" s="23" t="s">
        <v>23</v>
      </c>
      <c r="J299" s="20">
        <v>12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</row>
    <row r="300" spans="1:76" x14ac:dyDescent="0.2">
      <c r="A300" s="25" t="s">
        <v>256</v>
      </c>
      <c r="B300" s="89">
        <v>1014</v>
      </c>
      <c r="C300" s="25">
        <v>57</v>
      </c>
      <c r="D300" s="20">
        <v>20.8</v>
      </c>
      <c r="E300" s="25">
        <v>57</v>
      </c>
      <c r="F300" s="20">
        <v>20.8</v>
      </c>
      <c r="G300" s="21">
        <f t="shared" si="10"/>
        <v>2.3712</v>
      </c>
      <c r="H300" s="22">
        <v>2015</v>
      </c>
      <c r="I300" s="23" t="s">
        <v>23</v>
      </c>
      <c r="J300" s="20">
        <v>12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</row>
    <row r="301" spans="1:76" x14ac:dyDescent="0.2">
      <c r="A301" s="25" t="s">
        <v>257</v>
      </c>
      <c r="B301" s="89">
        <v>510</v>
      </c>
      <c r="C301" s="25">
        <v>57</v>
      </c>
      <c r="D301" s="20">
        <v>72.7</v>
      </c>
      <c r="E301" s="25">
        <v>57</v>
      </c>
      <c r="F301" s="20">
        <v>72.7</v>
      </c>
      <c r="G301" s="21">
        <f t="shared" si="10"/>
        <v>8.2878000000000007</v>
      </c>
      <c r="H301" s="22">
        <v>2015</v>
      </c>
      <c r="I301" s="23" t="s">
        <v>23</v>
      </c>
      <c r="J301" s="20">
        <v>12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</row>
    <row r="302" spans="1:76" x14ac:dyDescent="0.2">
      <c r="A302" s="25" t="s">
        <v>258</v>
      </c>
      <c r="B302" s="89">
        <v>511</v>
      </c>
      <c r="C302" s="25">
        <v>57</v>
      </c>
      <c r="D302" s="20">
        <v>12.6</v>
      </c>
      <c r="E302" s="25">
        <v>57</v>
      </c>
      <c r="F302" s="20">
        <v>12.6</v>
      </c>
      <c r="G302" s="21">
        <f t="shared" si="10"/>
        <v>1.4364000000000001</v>
      </c>
      <c r="H302" s="22">
        <v>2015</v>
      </c>
      <c r="I302" s="23" t="s">
        <v>23</v>
      </c>
      <c r="J302" s="20">
        <v>12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</row>
    <row r="303" spans="1:76" x14ac:dyDescent="0.2">
      <c r="A303" s="25" t="s">
        <v>259</v>
      </c>
      <c r="B303" s="89">
        <v>1016</v>
      </c>
      <c r="C303" s="20">
        <v>89</v>
      </c>
      <c r="D303" s="20">
        <v>30</v>
      </c>
      <c r="E303" s="20">
        <v>89</v>
      </c>
      <c r="F303" s="20">
        <v>30</v>
      </c>
      <c r="G303" s="21">
        <f t="shared" si="10"/>
        <v>5.34</v>
      </c>
      <c r="H303" s="22">
        <v>1985</v>
      </c>
      <c r="I303" s="23" t="s">
        <v>33</v>
      </c>
      <c r="J303" s="20">
        <v>100</v>
      </c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</row>
    <row r="304" spans="1:76" x14ac:dyDescent="0.2">
      <c r="A304" s="25" t="s">
        <v>260</v>
      </c>
      <c r="B304" s="89">
        <v>1034</v>
      </c>
      <c r="C304" s="20">
        <v>76</v>
      </c>
      <c r="D304" s="20">
        <v>39</v>
      </c>
      <c r="E304" s="20">
        <v>76</v>
      </c>
      <c r="F304" s="20">
        <v>39</v>
      </c>
      <c r="G304" s="21">
        <f t="shared" si="10"/>
        <v>5.9279999999999999</v>
      </c>
      <c r="H304" s="22">
        <v>1985</v>
      </c>
      <c r="I304" s="23" t="s">
        <v>33</v>
      </c>
      <c r="J304" s="20">
        <v>100</v>
      </c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</row>
    <row r="305" spans="1:76" x14ac:dyDescent="0.2">
      <c r="A305" s="25" t="s">
        <v>261</v>
      </c>
      <c r="B305" s="89">
        <v>727</v>
      </c>
      <c r="C305" s="20">
        <v>57</v>
      </c>
      <c r="D305" s="20">
        <v>20</v>
      </c>
      <c r="E305" s="20">
        <v>57</v>
      </c>
      <c r="F305" s="20">
        <v>20</v>
      </c>
      <c r="G305" s="21">
        <f t="shared" si="10"/>
        <v>2.2800000000000002</v>
      </c>
      <c r="H305" s="22">
        <v>1985</v>
      </c>
      <c r="I305" s="23" t="s">
        <v>23</v>
      </c>
      <c r="J305" s="20">
        <v>100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</row>
    <row r="306" spans="1:76" x14ac:dyDescent="0.2">
      <c r="A306" s="25" t="s">
        <v>262</v>
      </c>
      <c r="B306" s="89">
        <v>735</v>
      </c>
      <c r="C306" s="20">
        <v>57</v>
      </c>
      <c r="D306" s="20">
        <v>35</v>
      </c>
      <c r="E306" s="20">
        <v>57</v>
      </c>
      <c r="F306" s="20">
        <v>35</v>
      </c>
      <c r="G306" s="21">
        <f t="shared" si="10"/>
        <v>3.99</v>
      </c>
      <c r="H306" s="22">
        <v>1985</v>
      </c>
      <c r="I306" s="23" t="s">
        <v>33</v>
      </c>
      <c r="J306" s="20">
        <v>100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</row>
    <row r="307" spans="1:76" x14ac:dyDescent="0.2">
      <c r="A307" s="25" t="s">
        <v>263</v>
      </c>
      <c r="B307" s="89">
        <v>736</v>
      </c>
      <c r="C307" s="20">
        <v>57</v>
      </c>
      <c r="D307" s="20">
        <v>40</v>
      </c>
      <c r="E307" s="20">
        <v>57</v>
      </c>
      <c r="F307" s="20">
        <v>40</v>
      </c>
      <c r="G307" s="21">
        <f t="shared" si="10"/>
        <v>4.5600000000000005</v>
      </c>
      <c r="H307" s="22">
        <v>1985</v>
      </c>
      <c r="I307" s="23" t="s">
        <v>23</v>
      </c>
      <c r="J307" s="20">
        <v>100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</row>
    <row r="308" spans="1:76" x14ac:dyDescent="0.2">
      <c r="A308" s="25" t="s">
        <v>264</v>
      </c>
      <c r="B308" s="89">
        <v>725</v>
      </c>
      <c r="C308" s="20">
        <v>57</v>
      </c>
      <c r="D308" s="20">
        <v>5</v>
      </c>
      <c r="E308" s="20">
        <v>57</v>
      </c>
      <c r="F308" s="20">
        <v>5</v>
      </c>
      <c r="G308" s="21">
        <f t="shared" si="10"/>
        <v>0.57000000000000006</v>
      </c>
      <c r="H308" s="22">
        <v>1985</v>
      </c>
      <c r="I308" s="23" t="s">
        <v>33</v>
      </c>
      <c r="J308" s="20">
        <v>100</v>
      </c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</row>
    <row r="309" spans="1:76" x14ac:dyDescent="0.2">
      <c r="A309" s="25" t="s">
        <v>265</v>
      </c>
      <c r="B309" s="89">
        <v>1033</v>
      </c>
      <c r="C309" s="20">
        <v>57</v>
      </c>
      <c r="D309" s="20">
        <v>38</v>
      </c>
      <c r="E309" s="20">
        <v>57</v>
      </c>
      <c r="F309" s="20">
        <v>38</v>
      </c>
      <c r="G309" s="21">
        <f t="shared" si="10"/>
        <v>4.3319999999999999</v>
      </c>
      <c r="H309" s="22">
        <v>1985</v>
      </c>
      <c r="I309" s="23" t="s">
        <v>33</v>
      </c>
      <c r="J309" s="20">
        <v>100</v>
      </c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</row>
    <row r="310" spans="1:76" x14ac:dyDescent="0.2">
      <c r="A310" s="25" t="s">
        <v>99</v>
      </c>
      <c r="B310" s="89">
        <v>1101</v>
      </c>
      <c r="C310" s="20">
        <v>159</v>
      </c>
      <c r="D310" s="20">
        <v>110</v>
      </c>
      <c r="E310" s="20">
        <v>159</v>
      </c>
      <c r="F310" s="20">
        <v>110</v>
      </c>
      <c r="G310" s="21">
        <f t="shared" si="10"/>
        <v>34.980000000000004</v>
      </c>
      <c r="H310" s="22">
        <v>1985</v>
      </c>
      <c r="I310" s="23" t="s">
        <v>33</v>
      </c>
      <c r="J310" s="20">
        <v>100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</row>
    <row r="311" spans="1:76" x14ac:dyDescent="0.2">
      <c r="A311" s="25" t="s">
        <v>100</v>
      </c>
      <c r="B311" s="89">
        <v>1004</v>
      </c>
      <c r="C311" s="20">
        <v>133</v>
      </c>
      <c r="D311" s="20">
        <v>18.899999999999999</v>
      </c>
      <c r="E311" s="20">
        <v>133</v>
      </c>
      <c r="F311" s="20">
        <v>18.899999999999999</v>
      </c>
      <c r="G311" s="21">
        <f t="shared" si="10"/>
        <v>5.0274000000000001</v>
      </c>
      <c r="H311" s="22">
        <v>2017</v>
      </c>
      <c r="I311" s="23" t="s">
        <v>23</v>
      </c>
      <c r="J311" s="20">
        <v>4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</row>
    <row r="312" spans="1:76" x14ac:dyDescent="0.2">
      <c r="A312" s="25" t="s">
        <v>101</v>
      </c>
      <c r="B312" s="89">
        <v>1023</v>
      </c>
      <c r="C312" s="20">
        <v>133</v>
      </c>
      <c r="D312" s="20">
        <v>37.200000000000003</v>
      </c>
      <c r="E312" s="20">
        <v>133</v>
      </c>
      <c r="F312" s="20">
        <v>37.200000000000003</v>
      </c>
      <c r="G312" s="21">
        <f t="shared" si="10"/>
        <v>9.8952000000000009</v>
      </c>
      <c r="H312" s="22">
        <v>2017</v>
      </c>
      <c r="I312" s="23" t="s">
        <v>23</v>
      </c>
      <c r="J312" s="20">
        <v>4</v>
      </c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</row>
    <row r="313" spans="1:76" x14ac:dyDescent="0.2">
      <c r="A313" s="25" t="s">
        <v>69</v>
      </c>
      <c r="B313" s="89">
        <v>1037</v>
      </c>
      <c r="C313" s="25">
        <v>133</v>
      </c>
      <c r="D313" s="20">
        <v>41</v>
      </c>
      <c r="E313" s="25">
        <v>133</v>
      </c>
      <c r="F313" s="20">
        <v>41</v>
      </c>
      <c r="G313" s="21">
        <f t="shared" si="10"/>
        <v>10.906000000000001</v>
      </c>
      <c r="H313" s="22">
        <v>2015</v>
      </c>
      <c r="I313" s="23" t="s">
        <v>23</v>
      </c>
      <c r="J313" s="20">
        <v>12</v>
      </c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</row>
    <row r="314" spans="1:76" x14ac:dyDescent="0.2">
      <c r="A314" s="25" t="s">
        <v>266</v>
      </c>
      <c r="B314" s="89">
        <v>1037</v>
      </c>
      <c r="C314" s="25">
        <v>108</v>
      </c>
      <c r="D314" s="20">
        <v>3.5</v>
      </c>
      <c r="E314" s="25">
        <v>108</v>
      </c>
      <c r="F314" s="20">
        <v>3.5</v>
      </c>
      <c r="G314" s="21">
        <f t="shared" si="10"/>
        <v>0.75600000000000001</v>
      </c>
      <c r="H314" s="22">
        <v>2015</v>
      </c>
      <c r="I314" s="23" t="s">
        <v>23</v>
      </c>
      <c r="J314" s="20">
        <v>12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</row>
    <row r="315" spans="1:76" x14ac:dyDescent="0.2">
      <c r="A315" s="25" t="s">
        <v>117</v>
      </c>
      <c r="B315" s="89">
        <v>1039</v>
      </c>
      <c r="C315" s="25">
        <v>133</v>
      </c>
      <c r="D315" s="20">
        <v>22.6</v>
      </c>
      <c r="E315" s="25">
        <v>133</v>
      </c>
      <c r="F315" s="20">
        <v>22.6</v>
      </c>
      <c r="G315" s="21">
        <f t="shared" si="10"/>
        <v>6.0116000000000005</v>
      </c>
      <c r="H315" s="22">
        <v>2015</v>
      </c>
      <c r="I315" s="23" t="s">
        <v>23</v>
      </c>
      <c r="J315" s="20">
        <v>12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</row>
    <row r="316" spans="1:76" x14ac:dyDescent="0.2">
      <c r="A316" s="25"/>
      <c r="B316" s="89">
        <v>1039</v>
      </c>
      <c r="C316" s="25">
        <v>133</v>
      </c>
      <c r="D316" s="20">
        <v>9.5</v>
      </c>
      <c r="E316" s="25">
        <v>133</v>
      </c>
      <c r="F316" s="20">
        <v>9.5</v>
      </c>
      <c r="G316" s="21">
        <f t="shared" si="10"/>
        <v>2.5270000000000001</v>
      </c>
      <c r="H316" s="22">
        <v>2015</v>
      </c>
      <c r="I316" s="23" t="s">
        <v>177</v>
      </c>
      <c r="J316" s="20">
        <v>12</v>
      </c>
    </row>
    <row r="317" spans="1:76" x14ac:dyDescent="0.2">
      <c r="A317" s="25"/>
      <c r="B317" s="89">
        <v>1039</v>
      </c>
      <c r="C317" s="25">
        <v>133</v>
      </c>
      <c r="D317" s="20">
        <v>15.8</v>
      </c>
      <c r="E317" s="25">
        <v>133</v>
      </c>
      <c r="F317" s="20">
        <v>15.8</v>
      </c>
      <c r="G317" s="21">
        <f t="shared" si="10"/>
        <v>4.2028000000000008</v>
      </c>
      <c r="H317" s="22">
        <v>2015</v>
      </c>
      <c r="I317" s="23" t="s">
        <v>23</v>
      </c>
      <c r="J317" s="20">
        <v>12</v>
      </c>
    </row>
    <row r="318" spans="1:76" x14ac:dyDescent="0.2">
      <c r="A318" s="25" t="s">
        <v>139</v>
      </c>
      <c r="B318" s="89">
        <v>1043</v>
      </c>
      <c r="C318" s="25">
        <v>133</v>
      </c>
      <c r="D318" s="20">
        <v>3</v>
      </c>
      <c r="E318" s="25">
        <v>133</v>
      </c>
      <c r="F318" s="20">
        <v>3</v>
      </c>
      <c r="G318" s="21">
        <f t="shared" si="10"/>
        <v>0.79800000000000004</v>
      </c>
      <c r="H318" s="22">
        <v>2015</v>
      </c>
      <c r="I318" s="23" t="s">
        <v>23</v>
      </c>
      <c r="J318" s="20">
        <v>12</v>
      </c>
    </row>
    <row r="319" spans="1:76" x14ac:dyDescent="0.2">
      <c r="A319" s="25" t="s">
        <v>267</v>
      </c>
      <c r="B319" s="89">
        <v>1041</v>
      </c>
      <c r="C319" s="25">
        <v>108</v>
      </c>
      <c r="D319" s="20">
        <v>5</v>
      </c>
      <c r="E319" s="25">
        <v>108</v>
      </c>
      <c r="F319" s="20">
        <v>5</v>
      </c>
      <c r="G319" s="21">
        <f t="shared" si="10"/>
        <v>1.08</v>
      </c>
      <c r="H319" s="22">
        <v>2015</v>
      </c>
      <c r="I319" s="23" t="s">
        <v>23</v>
      </c>
      <c r="J319" s="20">
        <v>12</v>
      </c>
    </row>
    <row r="320" spans="1:76" s="81" customFormat="1" x14ac:dyDescent="0.2">
      <c r="A320" s="25" t="s">
        <v>268</v>
      </c>
      <c r="B320" s="89">
        <v>1046</v>
      </c>
      <c r="C320" s="20">
        <v>108</v>
      </c>
      <c r="D320" s="20">
        <v>37.5</v>
      </c>
      <c r="E320" s="20">
        <v>108</v>
      </c>
      <c r="F320" s="20">
        <v>37.5</v>
      </c>
      <c r="G320" s="21">
        <f t="shared" si="10"/>
        <v>8.1</v>
      </c>
      <c r="H320" s="22">
        <v>2013</v>
      </c>
      <c r="I320" s="23" t="s">
        <v>23</v>
      </c>
      <c r="J320" s="20">
        <v>20</v>
      </c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</row>
    <row r="321" spans="1:76" x14ac:dyDescent="0.2">
      <c r="A321" s="25" t="s">
        <v>145</v>
      </c>
      <c r="B321" s="89">
        <v>1048</v>
      </c>
      <c r="C321" s="20">
        <v>108</v>
      </c>
      <c r="D321" s="20">
        <v>38.4</v>
      </c>
      <c r="E321" s="20">
        <v>108</v>
      </c>
      <c r="F321" s="20">
        <v>38.4</v>
      </c>
      <c r="G321" s="21">
        <f t="shared" si="10"/>
        <v>8.2943999999999996</v>
      </c>
      <c r="H321" s="22">
        <v>2017</v>
      </c>
      <c r="I321" s="23" t="s">
        <v>23</v>
      </c>
      <c r="J321" s="20">
        <v>4</v>
      </c>
    </row>
    <row r="322" spans="1:76" x14ac:dyDescent="0.2">
      <c r="A322" s="25" t="s">
        <v>269</v>
      </c>
      <c r="B322" s="89">
        <v>551</v>
      </c>
      <c r="C322" s="20">
        <v>108</v>
      </c>
      <c r="D322" s="20">
        <v>4</v>
      </c>
      <c r="E322" s="20">
        <v>108</v>
      </c>
      <c r="F322" s="20">
        <v>4</v>
      </c>
      <c r="G322" s="21">
        <f t="shared" si="10"/>
        <v>0.86399999999999999</v>
      </c>
      <c r="H322" s="22">
        <v>2017</v>
      </c>
      <c r="I322" s="23" t="s">
        <v>23</v>
      </c>
      <c r="J322" s="20">
        <v>4</v>
      </c>
    </row>
    <row r="323" spans="1:76" s="81" customFormat="1" x14ac:dyDescent="0.2">
      <c r="A323" s="25" t="s">
        <v>270</v>
      </c>
      <c r="B323" s="89">
        <v>1050</v>
      </c>
      <c r="C323" s="20">
        <v>76</v>
      </c>
      <c r="D323" s="20">
        <v>24.1</v>
      </c>
      <c r="E323" s="20">
        <v>76</v>
      </c>
      <c r="F323" s="20">
        <v>24.1</v>
      </c>
      <c r="G323" s="21">
        <f t="shared" si="10"/>
        <v>3.6632000000000002</v>
      </c>
      <c r="H323" s="22">
        <v>2013</v>
      </c>
      <c r="I323" s="23" t="s">
        <v>23</v>
      </c>
      <c r="J323" s="20">
        <v>20</v>
      </c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</row>
    <row r="324" spans="1:76" s="81" customFormat="1" x14ac:dyDescent="0.2">
      <c r="A324" s="25" t="s">
        <v>271</v>
      </c>
      <c r="B324" s="89">
        <v>990</v>
      </c>
      <c r="C324" s="20">
        <v>76</v>
      </c>
      <c r="D324" s="20">
        <v>79.400000000000006</v>
      </c>
      <c r="E324" s="20">
        <v>76</v>
      </c>
      <c r="F324" s="20">
        <v>79.400000000000006</v>
      </c>
      <c r="G324" s="21">
        <f t="shared" si="10"/>
        <v>12.068800000000001</v>
      </c>
      <c r="H324" s="22">
        <v>2013</v>
      </c>
      <c r="I324" s="23" t="s">
        <v>23</v>
      </c>
      <c r="J324" s="20">
        <v>20</v>
      </c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</row>
    <row r="325" spans="1:76" x14ac:dyDescent="0.2">
      <c r="A325" s="25" t="s">
        <v>169</v>
      </c>
      <c r="B325" s="89">
        <v>990</v>
      </c>
      <c r="C325" s="20">
        <v>57</v>
      </c>
      <c r="D325" s="20">
        <v>15</v>
      </c>
      <c r="E325" s="20">
        <v>57</v>
      </c>
      <c r="F325" s="20">
        <v>15</v>
      </c>
      <c r="G325" s="21">
        <f t="shared" si="10"/>
        <v>1.71</v>
      </c>
      <c r="H325" s="22">
        <v>1985</v>
      </c>
      <c r="I325" s="23" t="s">
        <v>33</v>
      </c>
      <c r="J325" s="20">
        <v>100</v>
      </c>
    </row>
    <row r="326" spans="1:76" x14ac:dyDescent="0.2">
      <c r="A326" s="25" t="s">
        <v>272</v>
      </c>
      <c r="B326" s="89">
        <v>992</v>
      </c>
      <c r="C326" s="20">
        <v>57</v>
      </c>
      <c r="D326" s="20">
        <v>4</v>
      </c>
      <c r="E326" s="20">
        <v>57</v>
      </c>
      <c r="F326" s="20">
        <v>4</v>
      </c>
      <c r="G326" s="21">
        <f t="shared" si="10"/>
        <v>0.45600000000000002</v>
      </c>
      <c r="H326" s="22">
        <v>1988</v>
      </c>
      <c r="I326" s="23" t="s">
        <v>33</v>
      </c>
      <c r="J326" s="20">
        <v>100</v>
      </c>
    </row>
    <row r="327" spans="1:76" x14ac:dyDescent="0.2">
      <c r="A327" s="25" t="s">
        <v>273</v>
      </c>
      <c r="B327" s="89">
        <v>991</v>
      </c>
      <c r="C327" s="20">
        <v>57</v>
      </c>
      <c r="D327" s="20">
        <v>6</v>
      </c>
      <c r="E327" s="20">
        <v>57</v>
      </c>
      <c r="F327" s="20">
        <v>6</v>
      </c>
      <c r="G327" s="21">
        <f t="shared" si="10"/>
        <v>0.68400000000000005</v>
      </c>
      <c r="H327" s="22">
        <v>1988</v>
      </c>
      <c r="I327" s="23" t="s">
        <v>33</v>
      </c>
      <c r="J327" s="20">
        <v>100</v>
      </c>
    </row>
    <row r="328" spans="1:76" s="81" customFormat="1" x14ac:dyDescent="0.2">
      <c r="A328" s="25" t="s">
        <v>274</v>
      </c>
      <c r="B328" s="89">
        <v>1051</v>
      </c>
      <c r="C328" s="20">
        <v>45</v>
      </c>
      <c r="D328" s="20">
        <v>7</v>
      </c>
      <c r="E328" s="20">
        <v>45</v>
      </c>
      <c r="F328" s="20">
        <v>7</v>
      </c>
      <c r="G328" s="21">
        <f t="shared" si="10"/>
        <v>0.63</v>
      </c>
      <c r="H328" s="22">
        <v>2013</v>
      </c>
      <c r="I328" s="23" t="s">
        <v>23</v>
      </c>
      <c r="J328" s="20">
        <v>20</v>
      </c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</row>
    <row r="329" spans="1:76" x14ac:dyDescent="0.2">
      <c r="A329" s="25" t="s">
        <v>275</v>
      </c>
      <c r="B329" s="89">
        <v>1102</v>
      </c>
      <c r="C329" s="20">
        <v>57</v>
      </c>
      <c r="D329" s="20">
        <v>10.7</v>
      </c>
      <c r="E329" s="20">
        <v>57</v>
      </c>
      <c r="F329" s="20">
        <v>10.7</v>
      </c>
      <c r="G329" s="21">
        <f t="shared" si="10"/>
        <v>1.2198</v>
      </c>
      <c r="H329" s="22">
        <v>2017</v>
      </c>
      <c r="I329" s="23" t="s">
        <v>23</v>
      </c>
      <c r="J329" s="20">
        <v>4</v>
      </c>
    </row>
    <row r="330" spans="1:76" x14ac:dyDescent="0.2">
      <c r="A330" s="25" t="s">
        <v>276</v>
      </c>
      <c r="B330" s="89">
        <v>1047</v>
      </c>
      <c r="C330" s="20">
        <v>57</v>
      </c>
      <c r="D330" s="20">
        <v>13.2</v>
      </c>
      <c r="E330" s="20">
        <v>57</v>
      </c>
      <c r="F330" s="20">
        <v>13.2</v>
      </c>
      <c r="G330" s="21">
        <f t="shared" si="10"/>
        <v>1.5047999999999999</v>
      </c>
      <c r="H330" s="22">
        <v>2017</v>
      </c>
      <c r="I330" s="23" t="s">
        <v>23</v>
      </c>
      <c r="J330" s="20">
        <v>4</v>
      </c>
    </row>
    <row r="331" spans="1:76" x14ac:dyDescent="0.2">
      <c r="A331" s="25" t="s">
        <v>277</v>
      </c>
      <c r="B331" s="89">
        <v>1044</v>
      </c>
      <c r="C331" s="20">
        <v>89</v>
      </c>
      <c r="D331" s="20">
        <v>16</v>
      </c>
      <c r="E331" s="20">
        <v>89</v>
      </c>
      <c r="F331" s="20">
        <v>16</v>
      </c>
      <c r="G331" s="21">
        <f t="shared" si="10"/>
        <v>2.8479999999999999</v>
      </c>
      <c r="H331" s="22">
        <v>1985</v>
      </c>
      <c r="I331" s="23" t="s">
        <v>33</v>
      </c>
      <c r="J331" s="20">
        <v>100</v>
      </c>
    </row>
    <row r="332" spans="1:76" x14ac:dyDescent="0.2">
      <c r="A332" s="25" t="s">
        <v>278</v>
      </c>
      <c r="B332" s="89">
        <v>994</v>
      </c>
      <c r="C332" s="20">
        <v>89</v>
      </c>
      <c r="D332" s="20">
        <v>64</v>
      </c>
      <c r="E332" s="20">
        <v>89</v>
      </c>
      <c r="F332" s="20">
        <v>64</v>
      </c>
      <c r="G332" s="21">
        <f t="shared" si="10"/>
        <v>11.391999999999999</v>
      </c>
      <c r="H332" s="22">
        <v>1985</v>
      </c>
      <c r="I332" s="23" t="s">
        <v>33</v>
      </c>
      <c r="J332" s="20">
        <v>100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</row>
    <row r="333" spans="1:76" x14ac:dyDescent="0.2">
      <c r="A333" s="25" t="s">
        <v>279</v>
      </c>
      <c r="B333" s="89">
        <v>996</v>
      </c>
      <c r="C333" s="20">
        <v>57</v>
      </c>
      <c r="D333" s="20">
        <v>40</v>
      </c>
      <c r="E333" s="20">
        <v>57</v>
      </c>
      <c r="F333" s="20">
        <v>40</v>
      </c>
      <c r="G333" s="21">
        <f t="shared" si="10"/>
        <v>4.5600000000000005</v>
      </c>
      <c r="H333" s="22">
        <v>1985</v>
      </c>
      <c r="I333" s="23" t="s">
        <v>33</v>
      </c>
      <c r="J333" s="20">
        <v>100</v>
      </c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</row>
    <row r="334" spans="1:76" x14ac:dyDescent="0.2">
      <c r="A334" s="25" t="s">
        <v>280</v>
      </c>
      <c r="B334" s="89">
        <v>996</v>
      </c>
      <c r="C334" s="20">
        <v>57</v>
      </c>
      <c r="D334" s="20">
        <v>3</v>
      </c>
      <c r="E334" s="20">
        <v>57</v>
      </c>
      <c r="F334" s="20">
        <v>3</v>
      </c>
      <c r="G334" s="21">
        <f t="shared" si="10"/>
        <v>0.34200000000000003</v>
      </c>
      <c r="H334" s="22">
        <v>1988</v>
      </c>
      <c r="I334" s="23" t="s">
        <v>33</v>
      </c>
      <c r="J334" s="20">
        <v>100</v>
      </c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</row>
    <row r="335" spans="1:76" x14ac:dyDescent="0.2">
      <c r="A335" s="25" t="s">
        <v>281</v>
      </c>
      <c r="B335" s="89">
        <v>995</v>
      </c>
      <c r="C335" s="20">
        <v>57</v>
      </c>
      <c r="D335" s="20">
        <v>43.5</v>
      </c>
      <c r="E335" s="20">
        <v>57</v>
      </c>
      <c r="F335" s="20">
        <v>43.5</v>
      </c>
      <c r="G335" s="21">
        <f t="shared" si="10"/>
        <v>4.9590000000000005</v>
      </c>
      <c r="H335" s="22">
        <v>2015</v>
      </c>
      <c r="I335" s="23" t="s">
        <v>23</v>
      </c>
      <c r="J335" s="20">
        <v>12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</row>
    <row r="336" spans="1:76" x14ac:dyDescent="0.2">
      <c r="A336" s="25" t="s">
        <v>282</v>
      </c>
      <c r="B336" s="89">
        <v>998</v>
      </c>
      <c r="C336" s="20">
        <v>57</v>
      </c>
      <c r="D336" s="20">
        <v>5</v>
      </c>
      <c r="E336" s="20">
        <v>57</v>
      </c>
      <c r="F336" s="20">
        <v>5</v>
      </c>
      <c r="G336" s="21">
        <f t="shared" si="10"/>
        <v>0.57000000000000006</v>
      </c>
      <c r="H336" s="22">
        <v>1985</v>
      </c>
      <c r="I336" s="23" t="s">
        <v>33</v>
      </c>
      <c r="J336" s="20">
        <v>100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</row>
    <row r="337" spans="1:76" x14ac:dyDescent="0.2">
      <c r="A337" s="25" t="s">
        <v>283</v>
      </c>
      <c r="B337" s="89">
        <v>993</v>
      </c>
      <c r="C337" s="20">
        <v>89</v>
      </c>
      <c r="D337" s="20">
        <v>16</v>
      </c>
      <c r="E337" s="20">
        <v>89</v>
      </c>
      <c r="F337" s="20">
        <v>16</v>
      </c>
      <c r="G337" s="21">
        <f t="shared" si="10"/>
        <v>2.8479999999999999</v>
      </c>
      <c r="H337" s="22">
        <v>1985</v>
      </c>
      <c r="I337" s="23" t="s">
        <v>33</v>
      </c>
      <c r="J337" s="20">
        <v>100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</row>
    <row r="338" spans="1:76" x14ac:dyDescent="0.2">
      <c r="A338" s="26" t="s">
        <v>284</v>
      </c>
      <c r="B338" s="89">
        <v>1042</v>
      </c>
      <c r="C338" s="20">
        <v>57</v>
      </c>
      <c r="D338" s="20">
        <v>5.7</v>
      </c>
      <c r="E338" s="20">
        <v>57</v>
      </c>
      <c r="F338" s="20">
        <v>5.7</v>
      </c>
      <c r="G338" s="21">
        <f t="shared" si="10"/>
        <v>0.64980000000000004</v>
      </c>
      <c r="H338" s="22">
        <v>2015</v>
      </c>
      <c r="I338" s="23" t="s">
        <v>23</v>
      </c>
      <c r="J338" s="20">
        <v>12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</row>
    <row r="339" spans="1:76" x14ac:dyDescent="0.2">
      <c r="A339" s="25" t="s">
        <v>285</v>
      </c>
      <c r="B339" s="89">
        <v>1040</v>
      </c>
      <c r="C339" s="25">
        <v>108</v>
      </c>
      <c r="D339" s="20">
        <v>2.8</v>
      </c>
      <c r="E339" s="25">
        <v>108</v>
      </c>
      <c r="F339" s="20">
        <v>2.8</v>
      </c>
      <c r="G339" s="21">
        <f t="shared" si="10"/>
        <v>0.6048</v>
      </c>
      <c r="H339" s="22">
        <v>2015</v>
      </c>
      <c r="I339" s="23" t="s">
        <v>23</v>
      </c>
      <c r="J339" s="20">
        <v>12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</row>
    <row r="340" spans="1:76" x14ac:dyDescent="0.2">
      <c r="A340" s="25"/>
      <c r="B340" s="89">
        <v>1040</v>
      </c>
      <c r="C340" s="25">
        <v>108</v>
      </c>
      <c r="D340" s="20">
        <v>15.9</v>
      </c>
      <c r="E340" s="25">
        <v>108</v>
      </c>
      <c r="F340" s="20">
        <v>15.9</v>
      </c>
      <c r="G340" s="21">
        <f t="shared" ref="G340:G365" si="11">((C340/1000)*D340)+((E340/1000)*F340)</f>
        <v>3.4344000000000001</v>
      </c>
      <c r="H340" s="22">
        <v>2016</v>
      </c>
      <c r="I340" s="23" t="s">
        <v>23</v>
      </c>
      <c r="J340" s="20">
        <v>8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</row>
    <row r="341" spans="1:76" x14ac:dyDescent="0.2">
      <c r="A341" s="25" t="s">
        <v>286</v>
      </c>
      <c r="B341" s="89">
        <v>1000</v>
      </c>
      <c r="C341" s="25">
        <v>76</v>
      </c>
      <c r="D341" s="20">
        <v>17.899999999999999</v>
      </c>
      <c r="E341" s="25">
        <v>76</v>
      </c>
      <c r="F341" s="20">
        <v>17.899999999999999</v>
      </c>
      <c r="G341" s="21">
        <f t="shared" si="11"/>
        <v>2.7207999999999997</v>
      </c>
      <c r="H341" s="22">
        <v>2016</v>
      </c>
      <c r="I341" s="23" t="s">
        <v>23</v>
      </c>
      <c r="J341" s="20">
        <v>8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</row>
    <row r="342" spans="1:76" x14ac:dyDescent="0.2">
      <c r="A342" s="25" t="s">
        <v>287</v>
      </c>
      <c r="B342" s="89">
        <v>1000</v>
      </c>
      <c r="C342" s="25">
        <v>76</v>
      </c>
      <c r="D342" s="20">
        <v>6.6</v>
      </c>
      <c r="E342" s="25">
        <v>76</v>
      </c>
      <c r="F342" s="20">
        <v>6.6</v>
      </c>
      <c r="G342" s="21">
        <f t="shared" si="11"/>
        <v>1.0031999999999999</v>
      </c>
      <c r="H342" s="22">
        <v>2016</v>
      </c>
      <c r="I342" s="23" t="s">
        <v>33</v>
      </c>
      <c r="J342" s="20">
        <v>8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</row>
    <row r="343" spans="1:76" x14ac:dyDescent="0.2">
      <c r="A343" s="25" t="s">
        <v>288</v>
      </c>
      <c r="B343" s="89">
        <v>1000</v>
      </c>
      <c r="C343" s="25">
        <v>76</v>
      </c>
      <c r="D343" s="20">
        <v>40.700000000000003</v>
      </c>
      <c r="E343" s="25">
        <v>76</v>
      </c>
      <c r="F343" s="20">
        <v>40.700000000000003</v>
      </c>
      <c r="G343" s="21">
        <f t="shared" si="11"/>
        <v>6.1863999999999999</v>
      </c>
      <c r="H343" s="22">
        <v>2016</v>
      </c>
      <c r="I343" s="23" t="s">
        <v>23</v>
      </c>
      <c r="J343" s="20">
        <v>8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</row>
    <row r="344" spans="1:76" x14ac:dyDescent="0.2">
      <c r="A344" s="25"/>
      <c r="B344" s="89">
        <v>1000</v>
      </c>
      <c r="C344" s="25">
        <v>76</v>
      </c>
      <c r="D344" s="20">
        <v>1</v>
      </c>
      <c r="E344" s="25">
        <v>76</v>
      </c>
      <c r="F344" s="20">
        <v>1</v>
      </c>
      <c r="G344" s="21">
        <f t="shared" si="11"/>
        <v>0.152</v>
      </c>
      <c r="H344" s="22">
        <v>2016</v>
      </c>
      <c r="I344" s="23" t="s">
        <v>33</v>
      </c>
      <c r="J344" s="20">
        <v>8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</row>
    <row r="345" spans="1:76" x14ac:dyDescent="0.2">
      <c r="A345" s="25" t="s">
        <v>289</v>
      </c>
      <c r="B345" s="89">
        <v>1000</v>
      </c>
      <c r="C345" s="25">
        <v>57</v>
      </c>
      <c r="D345" s="20">
        <v>30</v>
      </c>
      <c r="E345" s="25">
        <v>57</v>
      </c>
      <c r="F345" s="20">
        <v>30</v>
      </c>
      <c r="G345" s="21">
        <f t="shared" si="11"/>
        <v>3.42</v>
      </c>
      <c r="H345" s="22">
        <v>1985</v>
      </c>
      <c r="I345" s="23" t="s">
        <v>33</v>
      </c>
      <c r="J345" s="20">
        <v>100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</row>
    <row r="346" spans="1:76" x14ac:dyDescent="0.2">
      <c r="A346" s="25" t="s">
        <v>290</v>
      </c>
      <c r="B346" s="89">
        <v>1005</v>
      </c>
      <c r="C346" s="25">
        <v>57</v>
      </c>
      <c r="D346" s="20">
        <v>7.5</v>
      </c>
      <c r="E346" s="25">
        <v>57</v>
      </c>
      <c r="F346" s="20">
        <v>7.5</v>
      </c>
      <c r="G346" s="21">
        <f t="shared" si="11"/>
        <v>0.85499999999999998</v>
      </c>
      <c r="H346" s="22">
        <v>1985</v>
      </c>
      <c r="I346" s="23" t="s">
        <v>33</v>
      </c>
      <c r="J346" s="20">
        <v>100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</row>
    <row r="347" spans="1:76" x14ac:dyDescent="0.2">
      <c r="A347" s="25" t="s">
        <v>291</v>
      </c>
      <c r="B347" s="89">
        <v>1007</v>
      </c>
      <c r="C347" s="25">
        <v>89</v>
      </c>
      <c r="D347" s="20">
        <v>15</v>
      </c>
      <c r="E347" s="25">
        <v>89</v>
      </c>
      <c r="F347" s="20">
        <v>15</v>
      </c>
      <c r="G347" s="21">
        <f t="shared" si="11"/>
        <v>2.67</v>
      </c>
      <c r="H347" s="22">
        <v>1985</v>
      </c>
      <c r="I347" s="23" t="s">
        <v>33</v>
      </c>
      <c r="J347" s="20">
        <v>100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</row>
    <row r="348" spans="1:76" x14ac:dyDescent="0.2">
      <c r="A348" s="25" t="s">
        <v>292</v>
      </c>
      <c r="B348" s="89">
        <v>1009</v>
      </c>
      <c r="C348" s="25">
        <v>89</v>
      </c>
      <c r="D348" s="20">
        <v>22.5</v>
      </c>
      <c r="E348" s="25">
        <v>89</v>
      </c>
      <c r="F348" s="20">
        <v>22.5</v>
      </c>
      <c r="G348" s="21">
        <f t="shared" si="11"/>
        <v>4.0049999999999999</v>
      </c>
      <c r="H348" s="22">
        <v>1985</v>
      </c>
      <c r="I348" s="23" t="s">
        <v>33</v>
      </c>
      <c r="J348" s="20">
        <v>100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</row>
    <row r="349" spans="1:76" x14ac:dyDescent="0.2">
      <c r="A349" s="25" t="s">
        <v>293</v>
      </c>
      <c r="B349" s="89">
        <v>1010</v>
      </c>
      <c r="C349" s="25">
        <v>57</v>
      </c>
      <c r="D349" s="20">
        <v>7</v>
      </c>
      <c r="E349" s="25">
        <v>57</v>
      </c>
      <c r="F349" s="20">
        <v>7</v>
      </c>
      <c r="G349" s="21">
        <f t="shared" si="11"/>
        <v>0.79800000000000004</v>
      </c>
      <c r="H349" s="22">
        <v>1985</v>
      </c>
      <c r="I349" s="23" t="s">
        <v>33</v>
      </c>
      <c r="J349" s="20">
        <v>100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</row>
    <row r="350" spans="1:76" x14ac:dyDescent="0.2">
      <c r="A350" s="25" t="s">
        <v>294</v>
      </c>
      <c r="B350" s="89">
        <v>1008</v>
      </c>
      <c r="C350" s="25">
        <v>57</v>
      </c>
      <c r="D350" s="20">
        <v>15</v>
      </c>
      <c r="E350" s="25">
        <v>57</v>
      </c>
      <c r="F350" s="20">
        <v>15</v>
      </c>
      <c r="G350" s="21">
        <f t="shared" si="11"/>
        <v>1.71</v>
      </c>
      <c r="H350" s="22">
        <v>1985</v>
      </c>
      <c r="I350" s="23" t="s">
        <v>33</v>
      </c>
      <c r="J350" s="20">
        <v>100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</row>
    <row r="351" spans="1:76" x14ac:dyDescent="0.2">
      <c r="A351" s="25" t="s">
        <v>295</v>
      </c>
      <c r="B351" s="89">
        <v>1006</v>
      </c>
      <c r="C351" s="25">
        <v>57</v>
      </c>
      <c r="D351" s="20">
        <v>9</v>
      </c>
      <c r="E351" s="25">
        <v>57</v>
      </c>
      <c r="F351" s="20">
        <v>9</v>
      </c>
      <c r="G351" s="21">
        <f t="shared" si="11"/>
        <v>1.026</v>
      </c>
      <c r="H351" s="22">
        <v>1985</v>
      </c>
      <c r="I351" s="23" t="s">
        <v>33</v>
      </c>
      <c r="J351" s="20">
        <v>100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</row>
    <row r="352" spans="1:76" x14ac:dyDescent="0.2">
      <c r="A352" s="25" t="s">
        <v>296</v>
      </c>
      <c r="B352" s="89">
        <v>999</v>
      </c>
      <c r="C352" s="25">
        <v>57</v>
      </c>
      <c r="D352" s="20">
        <v>5</v>
      </c>
      <c r="E352" s="25">
        <v>57</v>
      </c>
      <c r="F352" s="20">
        <v>5</v>
      </c>
      <c r="G352" s="21">
        <f t="shared" si="11"/>
        <v>0.57000000000000006</v>
      </c>
      <c r="H352" s="22">
        <v>2016</v>
      </c>
      <c r="I352" s="23" t="s">
        <v>23</v>
      </c>
      <c r="J352" s="20">
        <v>8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</row>
    <row r="353" spans="1:76" x14ac:dyDescent="0.2">
      <c r="A353" s="25" t="s">
        <v>297</v>
      </c>
      <c r="B353" s="89">
        <v>1036</v>
      </c>
      <c r="C353" s="20">
        <v>57</v>
      </c>
      <c r="D353" s="20">
        <v>6.5</v>
      </c>
      <c r="E353" s="20">
        <v>57</v>
      </c>
      <c r="F353" s="20">
        <v>6.5</v>
      </c>
      <c r="G353" s="21">
        <f t="shared" si="11"/>
        <v>0.74099999999999999</v>
      </c>
      <c r="H353" s="22">
        <v>2017</v>
      </c>
      <c r="I353" s="23" t="s">
        <v>23</v>
      </c>
      <c r="J353" s="20">
        <v>4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</row>
    <row r="354" spans="1:76" x14ac:dyDescent="0.2">
      <c r="A354" s="25" t="s">
        <v>298</v>
      </c>
      <c r="B354" s="89">
        <v>1022</v>
      </c>
      <c r="C354" s="20">
        <v>57</v>
      </c>
      <c r="D354" s="20">
        <v>11.7</v>
      </c>
      <c r="E354" s="20">
        <v>57</v>
      </c>
      <c r="F354" s="20">
        <v>11.7</v>
      </c>
      <c r="G354" s="21">
        <f t="shared" si="11"/>
        <v>1.3337999999999999</v>
      </c>
      <c r="H354" s="22">
        <v>2017</v>
      </c>
      <c r="I354" s="23" t="s">
        <v>23</v>
      </c>
      <c r="J354" s="20">
        <v>4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</row>
    <row r="355" spans="1:76" x14ac:dyDescent="0.2">
      <c r="A355" s="25" t="s">
        <v>299</v>
      </c>
      <c r="B355" s="89">
        <v>1001</v>
      </c>
      <c r="C355" s="20">
        <v>133</v>
      </c>
      <c r="D355" s="20">
        <v>17.5</v>
      </c>
      <c r="E355" s="20">
        <v>133</v>
      </c>
      <c r="F355" s="20">
        <v>17.5</v>
      </c>
      <c r="G355" s="21">
        <f t="shared" si="11"/>
        <v>4.6550000000000002</v>
      </c>
      <c r="H355" s="22">
        <v>1985</v>
      </c>
      <c r="I355" s="23" t="s">
        <v>33</v>
      </c>
      <c r="J355" s="20">
        <v>100</v>
      </c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</row>
    <row r="356" spans="1:76" x14ac:dyDescent="0.2">
      <c r="A356" s="25" t="s">
        <v>300</v>
      </c>
      <c r="B356" s="89">
        <v>481</v>
      </c>
      <c r="C356" s="20">
        <v>89</v>
      </c>
      <c r="D356" s="20">
        <v>15.1</v>
      </c>
      <c r="E356" s="20">
        <v>89</v>
      </c>
      <c r="F356" s="20">
        <v>15.1</v>
      </c>
      <c r="G356" s="21">
        <f t="shared" si="11"/>
        <v>2.6877999999999997</v>
      </c>
      <c r="H356" s="22">
        <v>2018</v>
      </c>
      <c r="I356" s="23" t="s">
        <v>23</v>
      </c>
      <c r="J356" s="20">
        <v>0</v>
      </c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</row>
    <row r="357" spans="1:76" ht="21.75" customHeight="1" x14ac:dyDescent="0.2">
      <c r="A357" s="25" t="s">
        <v>301</v>
      </c>
      <c r="B357" s="89">
        <v>1011</v>
      </c>
      <c r="C357" s="20">
        <v>89</v>
      </c>
      <c r="D357" s="20">
        <v>57.8</v>
      </c>
      <c r="E357" s="20">
        <v>89</v>
      </c>
      <c r="F357" s="20">
        <v>57.8</v>
      </c>
      <c r="G357" s="21">
        <f t="shared" si="11"/>
        <v>10.288399999999999</v>
      </c>
      <c r="H357" s="22">
        <v>2018</v>
      </c>
      <c r="I357" s="23" t="s">
        <v>23</v>
      </c>
      <c r="J357" s="20">
        <v>0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</row>
    <row r="358" spans="1:76" x14ac:dyDescent="0.2">
      <c r="A358" s="25" t="s">
        <v>302</v>
      </c>
      <c r="B358" s="89">
        <v>505</v>
      </c>
      <c r="C358" s="20">
        <v>76</v>
      </c>
      <c r="D358" s="20">
        <v>56</v>
      </c>
      <c r="E358" s="20">
        <v>76</v>
      </c>
      <c r="F358" s="20">
        <v>56</v>
      </c>
      <c r="G358" s="21">
        <f t="shared" si="11"/>
        <v>8.5120000000000005</v>
      </c>
      <c r="H358" s="22">
        <v>1985</v>
      </c>
      <c r="I358" s="23" t="s">
        <v>33</v>
      </c>
      <c r="J358" s="20">
        <v>100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</row>
    <row r="359" spans="1:76" ht="15" x14ac:dyDescent="0.25">
      <c r="A359" s="25" t="s">
        <v>303</v>
      </c>
      <c r="B359" s="62" t="s">
        <v>75</v>
      </c>
      <c r="C359" s="20">
        <v>57</v>
      </c>
      <c r="D359" s="20">
        <v>31</v>
      </c>
      <c r="E359" s="20">
        <v>57</v>
      </c>
      <c r="F359" s="20">
        <v>31</v>
      </c>
      <c r="G359" s="21">
        <f t="shared" si="11"/>
        <v>3.5340000000000003</v>
      </c>
      <c r="H359" s="22">
        <v>1988</v>
      </c>
      <c r="I359" s="23" t="s">
        <v>33</v>
      </c>
      <c r="J359" s="20">
        <v>100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</row>
    <row r="360" spans="1:76" x14ac:dyDescent="0.2">
      <c r="A360" s="25" t="s">
        <v>304</v>
      </c>
      <c r="B360" s="89">
        <v>499</v>
      </c>
      <c r="C360" s="20">
        <v>57</v>
      </c>
      <c r="D360" s="20">
        <v>5</v>
      </c>
      <c r="E360" s="20">
        <v>57</v>
      </c>
      <c r="F360" s="20">
        <v>5</v>
      </c>
      <c r="G360" s="21">
        <f t="shared" si="11"/>
        <v>0.57000000000000006</v>
      </c>
      <c r="H360" s="22">
        <v>2014</v>
      </c>
      <c r="I360" s="23" t="s">
        <v>23</v>
      </c>
      <c r="J360" s="20">
        <v>16</v>
      </c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</row>
    <row r="361" spans="1:76" x14ac:dyDescent="0.2">
      <c r="A361" s="25" t="s">
        <v>305</v>
      </c>
      <c r="B361" s="89">
        <v>490</v>
      </c>
      <c r="C361" s="20">
        <v>57</v>
      </c>
      <c r="D361" s="20">
        <v>9.5</v>
      </c>
      <c r="E361" s="20">
        <v>57</v>
      </c>
      <c r="F361" s="20">
        <v>9.5</v>
      </c>
      <c r="G361" s="21">
        <f t="shared" si="11"/>
        <v>1.083</v>
      </c>
      <c r="H361" s="22">
        <v>2018</v>
      </c>
      <c r="I361" s="23" t="s">
        <v>23</v>
      </c>
      <c r="J361" s="20">
        <v>0</v>
      </c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</row>
    <row r="362" spans="1:76" x14ac:dyDescent="0.2">
      <c r="A362" s="25" t="s">
        <v>306</v>
      </c>
      <c r="B362" s="89">
        <v>477</v>
      </c>
      <c r="C362" s="20">
        <v>57</v>
      </c>
      <c r="D362" s="20">
        <v>4.9000000000000004</v>
      </c>
      <c r="E362" s="20">
        <v>57</v>
      </c>
      <c r="F362" s="20">
        <v>4.9000000000000004</v>
      </c>
      <c r="G362" s="21">
        <f t="shared" si="11"/>
        <v>0.5586000000000001</v>
      </c>
      <c r="H362" s="22">
        <v>2018</v>
      </c>
      <c r="I362" s="23" t="s">
        <v>23</v>
      </c>
      <c r="J362" s="20">
        <v>0</v>
      </c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</row>
    <row r="363" spans="1:76" x14ac:dyDescent="0.2">
      <c r="A363" s="25" t="s">
        <v>307</v>
      </c>
      <c r="B363" s="89"/>
      <c r="C363" s="20">
        <v>89</v>
      </c>
      <c r="D363" s="20">
        <v>60</v>
      </c>
      <c r="E363" s="20">
        <v>89</v>
      </c>
      <c r="F363" s="20">
        <v>60</v>
      </c>
      <c r="G363" s="21">
        <f t="shared" si="11"/>
        <v>10.68</v>
      </c>
      <c r="H363" s="22">
        <v>1985</v>
      </c>
      <c r="I363" s="23" t="s">
        <v>33</v>
      </c>
      <c r="J363" s="20">
        <v>100</v>
      </c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</row>
    <row r="364" spans="1:76" x14ac:dyDescent="0.2">
      <c r="A364" s="25" t="s">
        <v>308</v>
      </c>
      <c r="B364" s="89">
        <v>1035</v>
      </c>
      <c r="C364" s="20">
        <v>57</v>
      </c>
      <c r="D364" s="20">
        <v>54</v>
      </c>
      <c r="E364" s="20">
        <v>57</v>
      </c>
      <c r="F364" s="20">
        <v>54</v>
      </c>
      <c r="G364" s="21">
        <f t="shared" si="11"/>
        <v>6.1560000000000006</v>
      </c>
      <c r="H364" s="22">
        <v>1985</v>
      </c>
      <c r="I364" s="23" t="s">
        <v>33</v>
      </c>
      <c r="J364" s="20">
        <v>100</v>
      </c>
    </row>
    <row r="365" spans="1:76" ht="28.5" customHeight="1" x14ac:dyDescent="0.2">
      <c r="A365" s="25" t="s">
        <v>309</v>
      </c>
      <c r="B365" s="66" t="s">
        <v>57</v>
      </c>
      <c r="C365" s="20">
        <v>89</v>
      </c>
      <c r="D365" s="20">
        <v>24</v>
      </c>
      <c r="E365" s="20">
        <v>89</v>
      </c>
      <c r="F365" s="20">
        <v>24</v>
      </c>
      <c r="G365" s="21">
        <f t="shared" si="11"/>
        <v>4.2720000000000002</v>
      </c>
      <c r="H365" s="22">
        <v>1998</v>
      </c>
      <c r="I365" s="23" t="s">
        <v>33</v>
      </c>
      <c r="J365" s="20">
        <v>80</v>
      </c>
    </row>
    <row r="366" spans="1:76" x14ac:dyDescent="0.2">
      <c r="A366" s="31" t="s">
        <v>58</v>
      </c>
      <c r="B366" s="47"/>
      <c r="C366" s="39"/>
      <c r="D366" s="39">
        <f>SUM(D276:D365)</f>
        <v>2226.8000000000006</v>
      </c>
      <c r="E366" s="39"/>
      <c r="F366" s="39">
        <f>SUM(F276:F365)</f>
        <v>2226.8000000000006</v>
      </c>
      <c r="G366" s="39">
        <f>SUM(G276:G365)</f>
        <v>399.51499999999999</v>
      </c>
      <c r="H366" s="39"/>
      <c r="I366" s="39"/>
      <c r="J366" s="38"/>
    </row>
    <row r="367" spans="1:76" x14ac:dyDescent="0.2">
      <c r="A367" s="37" t="s">
        <v>59</v>
      </c>
      <c r="B367" s="48"/>
      <c r="C367" s="39"/>
      <c r="D367" s="39"/>
      <c r="E367" s="39"/>
      <c r="F367" s="39"/>
      <c r="G367" s="39"/>
      <c r="H367" s="39"/>
      <c r="I367" s="39"/>
      <c r="J367" s="38"/>
    </row>
    <row r="368" spans="1:76" x14ac:dyDescent="0.2">
      <c r="A368" s="37" t="s">
        <v>60</v>
      </c>
      <c r="B368" s="48"/>
      <c r="C368" s="39"/>
      <c r="D368" s="39">
        <f>D366-D369</f>
        <v>2226.8000000000006</v>
      </c>
      <c r="E368" s="39"/>
      <c r="F368" s="39">
        <f>F366-F369</f>
        <v>2226.8000000000006</v>
      </c>
      <c r="G368" s="39"/>
      <c r="H368" s="39"/>
      <c r="I368" s="39"/>
      <c r="J368" s="38"/>
    </row>
    <row r="369" spans="1:76" x14ac:dyDescent="0.2">
      <c r="A369" s="37" t="s">
        <v>24</v>
      </c>
      <c r="B369" s="48"/>
      <c r="C369" s="39"/>
      <c r="D369" s="39">
        <f>SUMIF($A$276:$A$365,"ГВС",D276:D365)</f>
        <v>0</v>
      </c>
      <c r="E369" s="39"/>
      <c r="F369" s="39">
        <f>SUMIF($A$276:$A$365,"ГВС",F276:F365)</f>
        <v>0</v>
      </c>
      <c r="G369" s="39"/>
      <c r="H369" s="39"/>
      <c r="I369" s="39"/>
      <c r="J369" s="38"/>
    </row>
    <row r="370" spans="1:76" x14ac:dyDescent="0.2">
      <c r="A370" s="31" t="s">
        <v>61</v>
      </c>
      <c r="B370" s="49"/>
      <c r="C370" s="291">
        <f>D366+F366</f>
        <v>4453.6000000000013</v>
      </c>
      <c r="D370" s="292"/>
      <c r="E370" s="292"/>
      <c r="F370" s="293"/>
      <c r="G370" s="50"/>
      <c r="H370" s="39"/>
      <c r="I370" s="39"/>
      <c r="J370" s="42"/>
    </row>
    <row r="371" spans="1:76" ht="15" x14ac:dyDescent="0.2">
      <c r="A371" s="14" t="s">
        <v>310</v>
      </c>
      <c r="B371" s="52"/>
      <c r="C371" s="15"/>
      <c r="D371" s="15"/>
      <c r="E371" s="15"/>
      <c r="F371" s="15"/>
      <c r="G371" s="15"/>
      <c r="H371" s="15"/>
      <c r="I371" s="14"/>
      <c r="J371" s="24"/>
    </row>
    <row r="372" spans="1:76" ht="22.5" x14ac:dyDescent="0.2">
      <c r="A372" s="26" t="s">
        <v>311</v>
      </c>
      <c r="B372" s="66" t="s">
        <v>57</v>
      </c>
      <c r="C372" s="20">
        <v>89</v>
      </c>
      <c r="D372" s="20">
        <v>37.6</v>
      </c>
      <c r="E372" s="20">
        <v>89</v>
      </c>
      <c r="F372" s="20">
        <v>37.6</v>
      </c>
      <c r="G372" s="21">
        <f>((C372/1000)*D372)+((E372/1000)*F372)</f>
        <v>6.6928000000000001</v>
      </c>
      <c r="H372" s="22">
        <v>2008</v>
      </c>
      <c r="I372" s="22" t="s">
        <v>312</v>
      </c>
      <c r="J372" s="20">
        <v>40</v>
      </c>
    </row>
    <row r="373" spans="1:76" x14ac:dyDescent="0.2">
      <c r="A373" s="90"/>
      <c r="B373" s="91"/>
      <c r="C373" s="20"/>
      <c r="D373" s="20"/>
      <c r="E373" s="20"/>
      <c r="F373" s="20"/>
      <c r="G373" s="20"/>
      <c r="H373" s="22"/>
      <c r="I373" s="92"/>
      <c r="J373" s="42"/>
    </row>
    <row r="374" spans="1:76" s="36" customFormat="1" x14ac:dyDescent="0.2">
      <c r="A374" s="31" t="s">
        <v>58</v>
      </c>
      <c r="B374" s="47"/>
      <c r="C374" s="39"/>
      <c r="D374" s="39">
        <f>SUM(D372:D373)</f>
        <v>37.6</v>
      </c>
      <c r="E374" s="39"/>
      <c r="F374" s="39">
        <f>SUM(F372:F373)</f>
        <v>37.6</v>
      </c>
      <c r="G374" s="39">
        <f>SUM(G372:G373)</f>
        <v>6.6928000000000001</v>
      </c>
      <c r="H374" s="39"/>
      <c r="I374" s="39"/>
      <c r="J374" s="35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</row>
    <row r="375" spans="1:76" s="36" customFormat="1" x14ac:dyDescent="0.2">
      <c r="A375" s="37" t="s">
        <v>59</v>
      </c>
      <c r="B375" s="48"/>
      <c r="C375" s="39"/>
      <c r="D375" s="39"/>
      <c r="E375" s="39"/>
      <c r="F375" s="39"/>
      <c r="G375" s="39"/>
      <c r="H375" s="39"/>
      <c r="I375" s="39"/>
      <c r="J375" s="35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</row>
    <row r="376" spans="1:76" s="36" customFormat="1" x14ac:dyDescent="0.2">
      <c r="A376" s="37" t="s">
        <v>60</v>
      </c>
      <c r="B376" s="48"/>
      <c r="C376" s="39"/>
      <c r="D376" s="39">
        <f>D374-D377</f>
        <v>37.6</v>
      </c>
      <c r="E376" s="39"/>
      <c r="F376" s="39">
        <f>F374-F377</f>
        <v>37.6</v>
      </c>
      <c r="G376" s="39"/>
      <c r="H376" s="39"/>
      <c r="I376" s="39"/>
      <c r="J376" s="35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</row>
    <row r="377" spans="1:76" s="36" customFormat="1" x14ac:dyDescent="0.2">
      <c r="A377" s="37" t="s">
        <v>24</v>
      </c>
      <c r="B377" s="48"/>
      <c r="C377" s="39"/>
      <c r="D377" s="39">
        <f>SUMIF($A$372:$A$373,"ГВС",D372:D373)</f>
        <v>0</v>
      </c>
      <c r="E377" s="39"/>
      <c r="F377" s="39">
        <f>SUMIF($A$372:$A$373,"ГВС",F372:F373)</f>
        <v>0</v>
      </c>
      <c r="G377" s="39"/>
      <c r="H377" s="39"/>
      <c r="I377" s="39"/>
      <c r="J377" s="35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</row>
    <row r="378" spans="1:76" s="36" customFormat="1" x14ac:dyDescent="0.2">
      <c r="A378" s="31" t="s">
        <v>61</v>
      </c>
      <c r="B378" s="49"/>
      <c r="C378" s="291">
        <f>D374+F374</f>
        <v>75.2</v>
      </c>
      <c r="D378" s="292"/>
      <c r="E378" s="292"/>
      <c r="F378" s="293"/>
      <c r="G378" s="50"/>
      <c r="H378" s="39"/>
      <c r="I378" s="39"/>
      <c r="J378" s="4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</row>
    <row r="379" spans="1:76" ht="15" x14ac:dyDescent="0.2">
      <c r="A379" s="14" t="s">
        <v>313</v>
      </c>
      <c r="B379" s="52"/>
      <c r="C379" s="15"/>
      <c r="D379" s="15"/>
      <c r="E379" s="15"/>
      <c r="F379" s="15"/>
      <c r="G379" s="15"/>
      <c r="H379" s="15"/>
      <c r="I379" s="14"/>
      <c r="J379" s="24"/>
    </row>
    <row r="380" spans="1:76" x14ac:dyDescent="0.2">
      <c r="A380" s="25" t="s">
        <v>132</v>
      </c>
      <c r="B380" s="89">
        <v>400</v>
      </c>
      <c r="C380" s="20">
        <v>219</v>
      </c>
      <c r="D380" s="20">
        <v>8</v>
      </c>
      <c r="E380" s="20">
        <v>219</v>
      </c>
      <c r="F380" s="20">
        <v>8</v>
      </c>
      <c r="G380" s="21">
        <f t="shared" ref="G380:G419" si="12">((C380/1000)*D380)+((E380/1000)*F380)</f>
        <v>3.504</v>
      </c>
      <c r="H380" s="22">
        <v>1989</v>
      </c>
      <c r="I380" s="23" t="s">
        <v>33</v>
      </c>
      <c r="J380" s="20">
        <v>100</v>
      </c>
    </row>
    <row r="381" spans="1:76" x14ac:dyDescent="0.2">
      <c r="A381" s="30" t="s">
        <v>24</v>
      </c>
      <c r="B381" s="89">
        <v>116</v>
      </c>
      <c r="C381" s="20">
        <v>159</v>
      </c>
      <c r="D381" s="20">
        <f>+F381</f>
        <v>8</v>
      </c>
      <c r="E381" s="20">
        <v>133</v>
      </c>
      <c r="F381" s="20">
        <v>8</v>
      </c>
      <c r="G381" s="21">
        <f t="shared" si="12"/>
        <v>2.3360000000000003</v>
      </c>
      <c r="H381" s="22">
        <v>1989</v>
      </c>
      <c r="I381" s="23" t="s">
        <v>33</v>
      </c>
      <c r="J381" s="20">
        <v>100</v>
      </c>
    </row>
    <row r="382" spans="1:76" x14ac:dyDescent="0.2">
      <c r="A382" s="25" t="s">
        <v>99</v>
      </c>
      <c r="B382" s="89">
        <v>749</v>
      </c>
      <c r="C382" s="20">
        <v>89</v>
      </c>
      <c r="D382" s="20">
        <v>35</v>
      </c>
      <c r="E382" s="20">
        <v>89</v>
      </c>
      <c r="F382" s="20">
        <v>35</v>
      </c>
      <c r="G382" s="21">
        <f t="shared" si="12"/>
        <v>6.2299999999999995</v>
      </c>
      <c r="H382" s="22">
        <v>1989</v>
      </c>
      <c r="I382" s="23" t="s">
        <v>33</v>
      </c>
      <c r="J382" s="20">
        <v>100</v>
      </c>
    </row>
    <row r="383" spans="1:76" x14ac:dyDescent="0.2">
      <c r="A383" s="30" t="s">
        <v>24</v>
      </c>
      <c r="B383" s="89">
        <v>150</v>
      </c>
      <c r="C383" s="20">
        <v>89</v>
      </c>
      <c r="D383" s="20">
        <v>35</v>
      </c>
      <c r="E383" s="20">
        <v>89</v>
      </c>
      <c r="F383" s="20">
        <v>35</v>
      </c>
      <c r="G383" s="21">
        <f t="shared" si="12"/>
        <v>6.2299999999999995</v>
      </c>
      <c r="H383" s="22">
        <v>1989</v>
      </c>
      <c r="I383" s="23" t="s">
        <v>33</v>
      </c>
      <c r="J383" s="20">
        <v>100</v>
      </c>
    </row>
    <row r="384" spans="1:76" x14ac:dyDescent="0.2">
      <c r="A384" s="25" t="s">
        <v>314</v>
      </c>
      <c r="B384" s="89">
        <v>819</v>
      </c>
      <c r="C384" s="20">
        <v>89</v>
      </c>
      <c r="D384" s="20">
        <v>104</v>
      </c>
      <c r="E384" s="20">
        <v>89</v>
      </c>
      <c r="F384" s="20">
        <v>104</v>
      </c>
      <c r="G384" s="21">
        <f t="shared" si="12"/>
        <v>18.512</v>
      </c>
      <c r="H384" s="22">
        <v>1989</v>
      </c>
      <c r="I384" s="23" t="s">
        <v>33</v>
      </c>
      <c r="J384" s="20">
        <v>100</v>
      </c>
    </row>
    <row r="385" spans="1:76" x14ac:dyDescent="0.2">
      <c r="A385" s="30" t="s">
        <v>24</v>
      </c>
      <c r="B385" s="89">
        <v>209</v>
      </c>
      <c r="C385" s="20">
        <v>76</v>
      </c>
      <c r="D385" s="20">
        <v>104</v>
      </c>
      <c r="E385" s="20">
        <v>57</v>
      </c>
      <c r="F385" s="20">
        <v>104</v>
      </c>
      <c r="G385" s="21">
        <f t="shared" si="12"/>
        <v>13.832000000000001</v>
      </c>
      <c r="H385" s="22">
        <v>1989</v>
      </c>
      <c r="I385" s="23" t="s">
        <v>33</v>
      </c>
      <c r="J385" s="20">
        <v>100</v>
      </c>
    </row>
    <row r="386" spans="1:76" x14ac:dyDescent="0.2">
      <c r="A386" s="25" t="s">
        <v>315</v>
      </c>
      <c r="B386" s="89">
        <v>820</v>
      </c>
      <c r="C386" s="20">
        <v>89</v>
      </c>
      <c r="D386" s="20">
        <v>32</v>
      </c>
      <c r="E386" s="20">
        <v>89</v>
      </c>
      <c r="F386" s="20">
        <v>32</v>
      </c>
      <c r="G386" s="21">
        <f t="shared" si="12"/>
        <v>5.6959999999999997</v>
      </c>
      <c r="H386" s="22">
        <v>1989</v>
      </c>
      <c r="I386" s="23" t="s">
        <v>33</v>
      </c>
      <c r="J386" s="20">
        <v>100</v>
      </c>
    </row>
    <row r="387" spans="1:76" x14ac:dyDescent="0.2">
      <c r="A387" s="30" t="s">
        <v>24</v>
      </c>
      <c r="B387" s="89">
        <v>210</v>
      </c>
      <c r="C387" s="20">
        <v>89</v>
      </c>
      <c r="D387" s="20">
        <v>32</v>
      </c>
      <c r="E387" s="20">
        <v>57</v>
      </c>
      <c r="F387" s="20">
        <v>32</v>
      </c>
      <c r="G387" s="21">
        <f t="shared" si="12"/>
        <v>4.6719999999999997</v>
      </c>
      <c r="H387" s="22">
        <v>1989</v>
      </c>
      <c r="I387" s="23" t="s">
        <v>33</v>
      </c>
      <c r="J387" s="20">
        <v>100</v>
      </c>
    </row>
    <row r="388" spans="1:76" x14ac:dyDescent="0.2">
      <c r="A388" s="30"/>
      <c r="B388" s="89">
        <v>820</v>
      </c>
      <c r="C388" s="20">
        <v>89</v>
      </c>
      <c r="D388" s="20">
        <v>18</v>
      </c>
      <c r="E388" s="20">
        <v>89</v>
      </c>
      <c r="F388" s="20">
        <v>18</v>
      </c>
      <c r="G388" s="21">
        <f t="shared" si="12"/>
        <v>3.2039999999999997</v>
      </c>
      <c r="H388" s="22">
        <v>1989</v>
      </c>
      <c r="I388" s="23" t="s">
        <v>33</v>
      </c>
      <c r="J388" s="20">
        <v>100</v>
      </c>
    </row>
    <row r="389" spans="1:76" x14ac:dyDescent="0.2">
      <c r="A389" s="30" t="s">
        <v>24</v>
      </c>
      <c r="B389" s="89">
        <v>210</v>
      </c>
      <c r="C389" s="20">
        <v>89</v>
      </c>
      <c r="D389" s="20">
        <v>18</v>
      </c>
      <c r="E389" s="20">
        <v>57</v>
      </c>
      <c r="F389" s="20">
        <v>18</v>
      </c>
      <c r="G389" s="21">
        <f t="shared" si="12"/>
        <v>2.6280000000000001</v>
      </c>
      <c r="H389" s="22">
        <v>1989</v>
      </c>
      <c r="I389" s="23" t="s">
        <v>33</v>
      </c>
      <c r="J389" s="20">
        <v>100</v>
      </c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</row>
    <row r="390" spans="1:76" x14ac:dyDescent="0.2">
      <c r="A390" s="25" t="s">
        <v>316</v>
      </c>
      <c r="B390" s="89">
        <v>738</v>
      </c>
      <c r="C390" s="20">
        <v>89</v>
      </c>
      <c r="D390" s="20">
        <v>24</v>
      </c>
      <c r="E390" s="20">
        <v>89</v>
      </c>
      <c r="F390" s="20">
        <v>24</v>
      </c>
      <c r="G390" s="21">
        <f t="shared" si="12"/>
        <v>4.2720000000000002</v>
      </c>
      <c r="H390" s="22">
        <v>1991</v>
      </c>
      <c r="I390" s="23" t="s">
        <v>33</v>
      </c>
      <c r="J390" s="20">
        <v>100</v>
      </c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</row>
    <row r="391" spans="1:76" x14ac:dyDescent="0.2">
      <c r="A391" s="30" t="s">
        <v>24</v>
      </c>
      <c r="B391" s="89">
        <v>146</v>
      </c>
      <c r="C391" s="20">
        <v>76</v>
      </c>
      <c r="D391" s="20">
        <v>24</v>
      </c>
      <c r="E391" s="20">
        <v>57</v>
      </c>
      <c r="F391" s="20">
        <v>24</v>
      </c>
      <c r="G391" s="21">
        <f t="shared" si="12"/>
        <v>3.1920000000000002</v>
      </c>
      <c r="H391" s="22">
        <v>1991</v>
      </c>
      <c r="I391" s="23" t="s">
        <v>33</v>
      </c>
      <c r="J391" s="20">
        <v>100</v>
      </c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</row>
    <row r="392" spans="1:76" x14ac:dyDescent="0.2">
      <c r="A392" s="26" t="s">
        <v>317</v>
      </c>
      <c r="B392" s="89">
        <v>738</v>
      </c>
      <c r="C392" s="20">
        <v>76</v>
      </c>
      <c r="D392" s="20">
        <v>5</v>
      </c>
      <c r="E392" s="20">
        <v>76</v>
      </c>
      <c r="F392" s="20">
        <v>5</v>
      </c>
      <c r="G392" s="21">
        <f t="shared" si="12"/>
        <v>0.76</v>
      </c>
      <c r="H392" s="22">
        <v>2013</v>
      </c>
      <c r="I392" s="23" t="s">
        <v>68</v>
      </c>
      <c r="J392" s="20">
        <v>20</v>
      </c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</row>
    <row r="393" spans="1:76" x14ac:dyDescent="0.2">
      <c r="A393" s="30" t="s">
        <v>24</v>
      </c>
      <c r="B393" s="89">
        <v>146</v>
      </c>
      <c r="C393" s="20">
        <v>57</v>
      </c>
      <c r="D393" s="20">
        <v>5</v>
      </c>
      <c r="E393" s="20">
        <v>38</v>
      </c>
      <c r="F393" s="20">
        <v>5</v>
      </c>
      <c r="G393" s="21">
        <f t="shared" si="12"/>
        <v>0.47500000000000003</v>
      </c>
      <c r="H393" s="22">
        <v>2013</v>
      </c>
      <c r="I393" s="23" t="s">
        <v>68</v>
      </c>
      <c r="J393" s="20">
        <v>20</v>
      </c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</row>
    <row r="394" spans="1:76" x14ac:dyDescent="0.2">
      <c r="A394" s="25" t="s">
        <v>318</v>
      </c>
      <c r="B394" s="89">
        <v>394</v>
      </c>
      <c r="C394" s="20">
        <v>76</v>
      </c>
      <c r="D394" s="20">
        <v>38.799999999999997</v>
      </c>
      <c r="E394" s="20">
        <v>76</v>
      </c>
      <c r="F394" s="20">
        <v>38.799999999999997</v>
      </c>
      <c r="G394" s="21">
        <f t="shared" si="12"/>
        <v>5.8975999999999997</v>
      </c>
      <c r="H394" s="22">
        <v>2013</v>
      </c>
      <c r="I394" s="23" t="s">
        <v>23</v>
      </c>
      <c r="J394" s="20">
        <v>20</v>
      </c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</row>
    <row r="395" spans="1:76" x14ac:dyDescent="0.2">
      <c r="A395" s="30" t="s">
        <v>24</v>
      </c>
      <c r="B395" s="89">
        <v>110</v>
      </c>
      <c r="C395" s="20">
        <v>57</v>
      </c>
      <c r="D395" s="20">
        <v>38.799999999999997</v>
      </c>
      <c r="E395" s="20">
        <v>38</v>
      </c>
      <c r="F395" s="20">
        <v>38.799999999999997</v>
      </c>
      <c r="G395" s="21">
        <f t="shared" si="12"/>
        <v>3.6859999999999999</v>
      </c>
      <c r="H395" s="22">
        <v>2013</v>
      </c>
      <c r="I395" s="23" t="s">
        <v>23</v>
      </c>
      <c r="J395" s="20">
        <v>20</v>
      </c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</row>
    <row r="396" spans="1:76" ht="12.75" customHeight="1" x14ac:dyDescent="0.2">
      <c r="A396" s="25" t="s">
        <v>205</v>
      </c>
      <c r="B396" s="311" t="s">
        <v>27</v>
      </c>
      <c r="C396" s="25">
        <v>159</v>
      </c>
      <c r="D396" s="20">
        <v>3.5</v>
      </c>
      <c r="E396" s="25">
        <v>159</v>
      </c>
      <c r="F396" s="20">
        <v>3.5</v>
      </c>
      <c r="G396" s="21">
        <f t="shared" si="12"/>
        <v>1.113</v>
      </c>
      <c r="H396" s="22">
        <v>2008</v>
      </c>
      <c r="I396" s="23" t="s">
        <v>23</v>
      </c>
      <c r="J396" s="20">
        <v>40</v>
      </c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</row>
    <row r="397" spans="1:76" x14ac:dyDescent="0.2">
      <c r="A397" s="30" t="s">
        <v>24</v>
      </c>
      <c r="B397" s="312"/>
      <c r="C397" s="25">
        <v>133</v>
      </c>
      <c r="D397" s="20">
        <v>3.5</v>
      </c>
      <c r="E397" s="25">
        <v>108</v>
      </c>
      <c r="F397" s="20">
        <v>3.5</v>
      </c>
      <c r="G397" s="21">
        <f t="shared" si="12"/>
        <v>0.84350000000000003</v>
      </c>
      <c r="H397" s="22">
        <v>2008</v>
      </c>
      <c r="I397" s="23" t="s">
        <v>23</v>
      </c>
      <c r="J397" s="20" t="e">
        <f>#REF!*100/25</f>
        <v>#REF!</v>
      </c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</row>
    <row r="398" spans="1:76" x14ac:dyDescent="0.2">
      <c r="A398" s="25"/>
      <c r="B398" s="312"/>
      <c r="C398" s="25">
        <v>159</v>
      </c>
      <c r="D398" s="20">
        <v>116</v>
      </c>
      <c r="E398" s="25">
        <v>159</v>
      </c>
      <c r="F398" s="20">
        <v>116</v>
      </c>
      <c r="G398" s="21">
        <f t="shared" si="12"/>
        <v>36.887999999999998</v>
      </c>
      <c r="H398" s="22">
        <v>2008</v>
      </c>
      <c r="I398" s="23" t="s">
        <v>23</v>
      </c>
      <c r="J398" s="20" t="e">
        <f>#REF!*100/25</f>
        <v>#REF!</v>
      </c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</row>
    <row r="399" spans="1:76" x14ac:dyDescent="0.2">
      <c r="A399" s="30" t="s">
        <v>24</v>
      </c>
      <c r="B399" s="312"/>
      <c r="C399" s="25">
        <v>133</v>
      </c>
      <c r="D399" s="20">
        <v>116</v>
      </c>
      <c r="E399" s="25">
        <v>108</v>
      </c>
      <c r="F399" s="20">
        <v>116</v>
      </c>
      <c r="G399" s="21">
        <f t="shared" si="12"/>
        <v>27.956000000000003</v>
      </c>
      <c r="H399" s="22">
        <v>2008</v>
      </c>
      <c r="I399" s="23" t="s">
        <v>23</v>
      </c>
      <c r="J399" s="20" t="e">
        <f>#REF!*100/25</f>
        <v>#REF!</v>
      </c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</row>
    <row r="400" spans="1:76" x14ac:dyDescent="0.2">
      <c r="A400" s="25"/>
      <c r="B400" s="312"/>
      <c r="C400" s="25">
        <v>159</v>
      </c>
      <c r="D400" s="20">
        <v>2</v>
      </c>
      <c r="E400" s="25">
        <v>159</v>
      </c>
      <c r="F400" s="20">
        <v>2</v>
      </c>
      <c r="G400" s="21">
        <f t="shared" si="12"/>
        <v>0.63600000000000001</v>
      </c>
      <c r="H400" s="22">
        <v>2008</v>
      </c>
      <c r="I400" s="23" t="s">
        <v>23</v>
      </c>
      <c r="J400" s="20" t="e">
        <f>#REF!*100/25</f>
        <v>#REF!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</row>
    <row r="401" spans="1:76" x14ac:dyDescent="0.2">
      <c r="A401" s="30" t="s">
        <v>24</v>
      </c>
      <c r="B401" s="312"/>
      <c r="C401" s="25">
        <v>133</v>
      </c>
      <c r="D401" s="20">
        <v>2</v>
      </c>
      <c r="E401" s="25">
        <v>108</v>
      </c>
      <c r="F401" s="20">
        <v>2</v>
      </c>
      <c r="G401" s="21">
        <f t="shared" si="12"/>
        <v>0.48199999999999998</v>
      </c>
      <c r="H401" s="22">
        <v>2008</v>
      </c>
      <c r="I401" s="23" t="s">
        <v>23</v>
      </c>
      <c r="J401" s="20" t="e">
        <f>#REF!*100/25</f>
        <v>#REF!</v>
      </c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</row>
    <row r="402" spans="1:76" x14ac:dyDescent="0.2">
      <c r="A402" s="25"/>
      <c r="B402" s="312"/>
      <c r="C402" s="25">
        <v>159</v>
      </c>
      <c r="D402" s="20">
        <v>1.5</v>
      </c>
      <c r="E402" s="25">
        <v>159</v>
      </c>
      <c r="F402" s="20">
        <v>1.5</v>
      </c>
      <c r="G402" s="21">
        <f t="shared" si="12"/>
        <v>0.47699999999999998</v>
      </c>
      <c r="H402" s="22">
        <v>2008</v>
      </c>
      <c r="I402" s="23" t="s">
        <v>23</v>
      </c>
      <c r="J402" s="20" t="e">
        <f>#REF!*100/25</f>
        <v>#REF!</v>
      </c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</row>
    <row r="403" spans="1:76" x14ac:dyDescent="0.2">
      <c r="A403" s="30" t="s">
        <v>24</v>
      </c>
      <c r="B403" s="312"/>
      <c r="C403" s="25">
        <v>133</v>
      </c>
      <c r="D403" s="20">
        <v>1.5</v>
      </c>
      <c r="E403" s="25">
        <v>108</v>
      </c>
      <c r="F403" s="20">
        <v>1.5</v>
      </c>
      <c r="G403" s="21">
        <f t="shared" si="12"/>
        <v>0.36150000000000004</v>
      </c>
      <c r="H403" s="22">
        <v>2008</v>
      </c>
      <c r="I403" s="23" t="s">
        <v>23</v>
      </c>
      <c r="J403" s="20" t="e">
        <f>#REF!*100/25</f>
        <v>#REF!</v>
      </c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</row>
    <row r="404" spans="1:76" x14ac:dyDescent="0.2">
      <c r="A404" s="25"/>
      <c r="B404" s="312"/>
      <c r="C404" s="25">
        <v>159</v>
      </c>
      <c r="D404" s="20">
        <v>3.5</v>
      </c>
      <c r="E404" s="25">
        <v>159</v>
      </c>
      <c r="F404" s="20">
        <v>3.5</v>
      </c>
      <c r="G404" s="21">
        <f t="shared" si="12"/>
        <v>1.113</v>
      </c>
      <c r="H404" s="22">
        <v>2008</v>
      </c>
      <c r="I404" s="23" t="s">
        <v>23</v>
      </c>
      <c r="J404" s="20" t="e">
        <f>#REF!*100/25</f>
        <v>#REF!</v>
      </c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</row>
    <row r="405" spans="1:76" x14ac:dyDescent="0.2">
      <c r="A405" s="30" t="s">
        <v>24</v>
      </c>
      <c r="B405" s="312"/>
      <c r="C405" s="25">
        <v>133</v>
      </c>
      <c r="D405" s="20">
        <v>3.5</v>
      </c>
      <c r="E405" s="25">
        <v>108</v>
      </c>
      <c r="F405" s="20">
        <v>3.5</v>
      </c>
      <c r="G405" s="21">
        <f t="shared" si="12"/>
        <v>0.84350000000000003</v>
      </c>
      <c r="H405" s="22">
        <v>2008</v>
      </c>
      <c r="I405" s="23" t="s">
        <v>23</v>
      </c>
      <c r="J405" s="20" t="e">
        <f>#REF!*100/25</f>
        <v>#REF!</v>
      </c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</row>
    <row r="406" spans="1:76" x14ac:dyDescent="0.2">
      <c r="A406" s="25" t="s">
        <v>101</v>
      </c>
      <c r="B406" s="312"/>
      <c r="C406" s="25">
        <v>159</v>
      </c>
      <c r="D406" s="20">
        <v>53.5</v>
      </c>
      <c r="E406" s="25">
        <v>159</v>
      </c>
      <c r="F406" s="20">
        <v>53.5</v>
      </c>
      <c r="G406" s="21">
        <f t="shared" si="12"/>
        <v>17.013000000000002</v>
      </c>
      <c r="H406" s="22">
        <v>2008</v>
      </c>
      <c r="I406" s="23" t="s">
        <v>33</v>
      </c>
      <c r="J406" s="20" t="e">
        <f>#REF!*100/25</f>
        <v>#REF!</v>
      </c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</row>
    <row r="407" spans="1:76" x14ac:dyDescent="0.2">
      <c r="A407" s="30" t="s">
        <v>24</v>
      </c>
      <c r="B407" s="312"/>
      <c r="C407" s="25">
        <v>133</v>
      </c>
      <c r="D407" s="20">
        <v>53.5</v>
      </c>
      <c r="E407" s="25">
        <v>108</v>
      </c>
      <c r="F407" s="20">
        <v>53.5</v>
      </c>
      <c r="G407" s="21">
        <f t="shared" si="12"/>
        <v>12.8935</v>
      </c>
      <c r="H407" s="22">
        <v>2008</v>
      </c>
      <c r="I407" s="23" t="s">
        <v>33</v>
      </c>
      <c r="J407" s="20" t="e">
        <f>#REF!*100/25</f>
        <v>#REF!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</row>
    <row r="408" spans="1:76" ht="13.5" customHeight="1" x14ac:dyDescent="0.2">
      <c r="A408" s="25" t="s">
        <v>319</v>
      </c>
      <c r="B408" s="312"/>
      <c r="C408" s="25">
        <v>108</v>
      </c>
      <c r="D408" s="20">
        <v>23</v>
      </c>
      <c r="E408" s="25">
        <v>108</v>
      </c>
      <c r="F408" s="20">
        <v>23</v>
      </c>
      <c r="G408" s="21">
        <f t="shared" si="12"/>
        <v>4.968</v>
      </c>
      <c r="H408" s="22">
        <v>2008</v>
      </c>
      <c r="I408" s="23" t="s">
        <v>33</v>
      </c>
      <c r="J408" s="20" t="e">
        <f>#REF!*100/25</f>
        <v>#REF!</v>
      </c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</row>
    <row r="409" spans="1:76" x14ac:dyDescent="0.2">
      <c r="A409" s="86" t="s">
        <v>24</v>
      </c>
      <c r="B409" s="312"/>
      <c r="C409" s="82">
        <v>108</v>
      </c>
      <c r="D409" s="85">
        <v>23</v>
      </c>
      <c r="E409" s="82">
        <v>89</v>
      </c>
      <c r="F409" s="85">
        <v>23</v>
      </c>
      <c r="G409" s="21">
        <f t="shared" si="12"/>
        <v>4.5309999999999997</v>
      </c>
      <c r="H409" s="22">
        <v>2008</v>
      </c>
      <c r="I409" s="83" t="s">
        <v>33</v>
      </c>
      <c r="J409" s="20" t="e">
        <f>#REF!*100/25</f>
        <v>#REF!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</row>
    <row r="410" spans="1:76" x14ac:dyDescent="0.2">
      <c r="A410" s="25" t="s">
        <v>320</v>
      </c>
      <c r="B410" s="312"/>
      <c r="C410" s="25">
        <v>89</v>
      </c>
      <c r="D410" s="20">
        <v>23.8</v>
      </c>
      <c r="E410" s="25">
        <v>89</v>
      </c>
      <c r="F410" s="20">
        <v>23.8</v>
      </c>
      <c r="G410" s="21">
        <f t="shared" si="12"/>
        <v>4.2363999999999997</v>
      </c>
      <c r="H410" s="22">
        <v>2010</v>
      </c>
      <c r="I410" s="23" t="s">
        <v>33</v>
      </c>
      <c r="J410" s="20">
        <v>32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</row>
    <row r="411" spans="1:76" x14ac:dyDescent="0.2">
      <c r="A411" s="86" t="s">
        <v>24</v>
      </c>
      <c r="B411" s="312"/>
      <c r="C411" s="82">
        <v>89</v>
      </c>
      <c r="D411" s="85">
        <v>23.8</v>
      </c>
      <c r="E411" s="82">
        <v>57</v>
      </c>
      <c r="F411" s="85">
        <v>23.8</v>
      </c>
      <c r="G411" s="21">
        <f t="shared" si="12"/>
        <v>3.4748000000000001</v>
      </c>
      <c r="H411" s="84">
        <v>2010</v>
      </c>
      <c r="I411" s="83" t="s">
        <v>33</v>
      </c>
      <c r="J411" s="20">
        <v>32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</row>
    <row r="412" spans="1:76" x14ac:dyDescent="0.2">
      <c r="A412" s="93" t="s">
        <v>321</v>
      </c>
      <c r="B412" s="312"/>
      <c r="C412" s="82">
        <v>159</v>
      </c>
      <c r="D412" s="85">
        <v>18.100000000000001</v>
      </c>
      <c r="E412" s="82">
        <v>159</v>
      </c>
      <c r="F412" s="85">
        <v>18.100000000000001</v>
      </c>
      <c r="G412" s="21">
        <f t="shared" si="12"/>
        <v>5.7558000000000007</v>
      </c>
      <c r="H412" s="84">
        <v>2017</v>
      </c>
      <c r="I412" s="83" t="s">
        <v>33</v>
      </c>
      <c r="J412" s="20">
        <v>4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</row>
    <row r="413" spans="1:76" x14ac:dyDescent="0.2">
      <c r="A413" s="86" t="s">
        <v>24</v>
      </c>
      <c r="B413" s="312"/>
      <c r="C413" s="82">
        <v>133</v>
      </c>
      <c r="D413" s="85">
        <v>18.100000000000001</v>
      </c>
      <c r="E413" s="82">
        <v>114</v>
      </c>
      <c r="F413" s="85">
        <v>18.100000000000001</v>
      </c>
      <c r="G413" s="21">
        <f t="shared" si="12"/>
        <v>4.4707000000000008</v>
      </c>
      <c r="H413" s="84">
        <v>2017</v>
      </c>
      <c r="I413" s="83" t="s">
        <v>33</v>
      </c>
      <c r="J413" s="20">
        <v>4</v>
      </c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</row>
    <row r="414" spans="1:76" x14ac:dyDescent="0.2">
      <c r="A414" s="93" t="s">
        <v>322</v>
      </c>
      <c r="B414" s="312"/>
      <c r="C414" s="82">
        <v>159</v>
      </c>
      <c r="D414" s="85">
        <v>32.200000000000003</v>
      </c>
      <c r="E414" s="82">
        <v>159</v>
      </c>
      <c r="F414" s="85">
        <v>32.200000000000003</v>
      </c>
      <c r="G414" s="21">
        <f t="shared" si="12"/>
        <v>10.239600000000001</v>
      </c>
      <c r="H414" s="84">
        <v>2017</v>
      </c>
      <c r="I414" s="83" t="s">
        <v>23</v>
      </c>
      <c r="J414" s="20">
        <v>4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</row>
    <row r="415" spans="1:76" x14ac:dyDescent="0.2">
      <c r="A415" s="86" t="s">
        <v>24</v>
      </c>
      <c r="B415" s="312"/>
      <c r="C415" s="82">
        <v>133</v>
      </c>
      <c r="D415" s="85">
        <v>32.200000000000003</v>
      </c>
      <c r="E415" s="82">
        <v>114</v>
      </c>
      <c r="F415" s="85">
        <v>32.200000000000003</v>
      </c>
      <c r="G415" s="21">
        <f t="shared" si="12"/>
        <v>7.9534000000000002</v>
      </c>
      <c r="H415" s="84">
        <v>2017</v>
      </c>
      <c r="I415" s="83" t="s">
        <v>23</v>
      </c>
      <c r="J415" s="20">
        <v>4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</row>
    <row r="416" spans="1:76" x14ac:dyDescent="0.2">
      <c r="A416" s="93" t="s">
        <v>323</v>
      </c>
      <c r="B416" s="312"/>
      <c r="C416" s="82">
        <v>159</v>
      </c>
      <c r="D416" s="85">
        <v>44.62</v>
      </c>
      <c r="E416" s="82">
        <v>159</v>
      </c>
      <c r="F416" s="85">
        <v>44.62</v>
      </c>
      <c r="G416" s="21">
        <f t="shared" si="12"/>
        <v>14.189159999999999</v>
      </c>
      <c r="H416" s="84">
        <v>2017</v>
      </c>
      <c r="I416" s="83" t="s">
        <v>33</v>
      </c>
      <c r="J416" s="20">
        <v>4</v>
      </c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</row>
    <row r="417" spans="1:76" x14ac:dyDescent="0.2">
      <c r="A417" s="86" t="s">
        <v>24</v>
      </c>
      <c r="B417" s="312"/>
      <c r="C417" s="82">
        <v>133</v>
      </c>
      <c r="D417" s="85">
        <v>44.62</v>
      </c>
      <c r="E417" s="82">
        <v>114</v>
      </c>
      <c r="F417" s="85">
        <v>44.62</v>
      </c>
      <c r="G417" s="21">
        <f t="shared" si="12"/>
        <v>11.021139999999999</v>
      </c>
      <c r="H417" s="84">
        <v>2017</v>
      </c>
      <c r="I417" s="83" t="s">
        <v>33</v>
      </c>
      <c r="J417" s="20">
        <v>4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</row>
    <row r="418" spans="1:76" x14ac:dyDescent="0.2">
      <c r="A418" s="93" t="s">
        <v>324</v>
      </c>
      <c r="B418" s="312"/>
      <c r="C418" s="82">
        <v>114</v>
      </c>
      <c r="D418" s="85">
        <v>63.1</v>
      </c>
      <c r="E418" s="82">
        <v>114</v>
      </c>
      <c r="F418" s="85">
        <v>63.1</v>
      </c>
      <c r="G418" s="21">
        <f t="shared" si="12"/>
        <v>14.386800000000001</v>
      </c>
      <c r="H418" s="84">
        <v>2017</v>
      </c>
      <c r="I418" s="83" t="s">
        <v>33</v>
      </c>
      <c r="J418" s="20">
        <v>4</v>
      </c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</row>
    <row r="419" spans="1:76" x14ac:dyDescent="0.2">
      <c r="A419" s="86" t="s">
        <v>24</v>
      </c>
      <c r="B419" s="312"/>
      <c r="C419" s="82">
        <v>89</v>
      </c>
      <c r="D419" s="85">
        <v>63.1</v>
      </c>
      <c r="E419" s="82">
        <v>63</v>
      </c>
      <c r="F419" s="85">
        <v>63.1</v>
      </c>
      <c r="G419" s="21">
        <f t="shared" si="12"/>
        <v>9.5912000000000006</v>
      </c>
      <c r="H419" s="84">
        <v>2017</v>
      </c>
      <c r="I419" s="83" t="s">
        <v>33</v>
      </c>
      <c r="J419" s="20">
        <v>4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</row>
    <row r="420" spans="1:76" x14ac:dyDescent="0.2">
      <c r="A420" s="25"/>
      <c r="B420" s="64"/>
      <c r="C420" s="20"/>
      <c r="D420" s="20"/>
      <c r="E420" s="20"/>
      <c r="F420" s="20"/>
      <c r="G420" s="20"/>
      <c r="H420" s="23"/>
      <c r="I420" s="23"/>
      <c r="J420" s="4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</row>
    <row r="421" spans="1:76" s="36" customFormat="1" x14ac:dyDescent="0.2">
      <c r="A421" s="31" t="s">
        <v>58</v>
      </c>
      <c r="B421" s="47"/>
      <c r="C421" s="39"/>
      <c r="D421" s="39">
        <f>SUM(D380:D420)</f>
        <v>1299.2399999999996</v>
      </c>
      <c r="E421" s="39"/>
      <c r="F421" s="39">
        <f>SUM(F380:F420)</f>
        <v>1299.2399999999996</v>
      </c>
      <c r="G421" s="39">
        <f>SUM(G380:G420)</f>
        <v>280.56459999999993</v>
      </c>
      <c r="H421" s="39"/>
      <c r="I421" s="39"/>
      <c r="J421" s="38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</row>
    <row r="422" spans="1:76" s="36" customFormat="1" x14ac:dyDescent="0.2">
      <c r="A422" s="37" t="s">
        <v>59</v>
      </c>
      <c r="B422" s="48"/>
      <c r="C422" s="39"/>
      <c r="D422" s="39"/>
      <c r="E422" s="39"/>
      <c r="F422" s="39"/>
      <c r="G422" s="39"/>
      <c r="H422" s="39"/>
      <c r="I422" s="39"/>
      <c r="J422" s="38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</row>
    <row r="423" spans="1:76" s="36" customFormat="1" x14ac:dyDescent="0.2">
      <c r="A423" s="37" t="s">
        <v>60</v>
      </c>
      <c r="B423" s="48"/>
      <c r="C423" s="39"/>
      <c r="D423" s="39">
        <f>D421-D424</f>
        <v>649.61999999999944</v>
      </c>
      <c r="E423" s="39"/>
      <c r="F423" s="39">
        <f>F421-F424</f>
        <v>649.61999999999944</v>
      </c>
      <c r="G423" s="39"/>
      <c r="H423" s="39"/>
      <c r="I423" s="39"/>
      <c r="J423" s="38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</row>
    <row r="424" spans="1:76" s="36" customFormat="1" x14ac:dyDescent="0.2">
      <c r="A424" s="37" t="s">
        <v>24</v>
      </c>
      <c r="B424" s="48"/>
      <c r="C424" s="39"/>
      <c r="D424" s="39">
        <f>SUMIF($A$380:$A$420,"ГВС",D380:D420)</f>
        <v>649.62000000000012</v>
      </c>
      <c r="E424" s="39"/>
      <c r="F424" s="39">
        <f>SUMIF($A$380:$A$420,"ГВС",F380:F420)</f>
        <v>649.62000000000012</v>
      </c>
      <c r="G424" s="39"/>
      <c r="H424" s="39"/>
      <c r="I424" s="39"/>
      <c r="J424" s="38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</row>
    <row r="425" spans="1:76" s="36" customFormat="1" x14ac:dyDescent="0.2">
      <c r="A425" s="31" t="s">
        <v>61</v>
      </c>
      <c r="B425" s="49"/>
      <c r="C425" s="291">
        <f>D421+F421</f>
        <v>2598.4799999999991</v>
      </c>
      <c r="D425" s="292"/>
      <c r="E425" s="292"/>
      <c r="F425" s="293"/>
      <c r="G425" s="50"/>
      <c r="H425" s="39"/>
      <c r="I425" s="39"/>
      <c r="J425" s="4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</row>
    <row r="426" spans="1:76" ht="15" x14ac:dyDescent="0.2">
      <c r="A426" s="14" t="s">
        <v>325</v>
      </c>
      <c r="B426" s="52"/>
      <c r="C426" s="15"/>
      <c r="D426" s="14"/>
      <c r="E426" s="15"/>
      <c r="F426" s="14"/>
      <c r="G426" s="14"/>
      <c r="H426" s="15"/>
      <c r="I426" s="14"/>
      <c r="J426" s="24"/>
    </row>
    <row r="427" spans="1:76" x14ac:dyDescent="0.2">
      <c r="A427" s="25"/>
      <c r="B427" s="64"/>
      <c r="C427" s="20"/>
      <c r="D427" s="20"/>
      <c r="E427" s="20"/>
      <c r="F427" s="20"/>
      <c r="G427" s="20"/>
      <c r="H427" s="23"/>
      <c r="I427" s="23"/>
      <c r="J427" s="42"/>
    </row>
    <row r="428" spans="1:76" s="36" customFormat="1" x14ac:dyDescent="0.2">
      <c r="A428" s="31" t="s">
        <v>58</v>
      </c>
      <c r="B428" s="47"/>
      <c r="C428" s="39"/>
      <c r="D428" s="39">
        <f>SUM(D427:D427)</f>
        <v>0</v>
      </c>
      <c r="E428" s="39"/>
      <c r="F428" s="39">
        <f>SUM(F427:F427)</f>
        <v>0</v>
      </c>
      <c r="G428" s="39"/>
      <c r="H428" s="39"/>
      <c r="I428" s="39"/>
      <c r="J428" s="35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</row>
    <row r="429" spans="1:76" s="36" customFormat="1" x14ac:dyDescent="0.2">
      <c r="A429" s="37" t="s">
        <v>59</v>
      </c>
      <c r="B429" s="48"/>
      <c r="C429" s="39"/>
      <c r="D429" s="39"/>
      <c r="E429" s="39"/>
      <c r="F429" s="39"/>
      <c r="G429" s="39"/>
      <c r="H429" s="39"/>
      <c r="I429" s="39"/>
      <c r="J429" s="35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</row>
    <row r="430" spans="1:76" s="36" customFormat="1" x14ac:dyDescent="0.2">
      <c r="A430" s="37" t="s">
        <v>60</v>
      </c>
      <c r="B430" s="48"/>
      <c r="C430" s="39"/>
      <c r="D430" s="39">
        <f>D428-D431</f>
        <v>0</v>
      </c>
      <c r="E430" s="39"/>
      <c r="F430" s="39">
        <f>F428-F431</f>
        <v>0</v>
      </c>
      <c r="G430" s="39"/>
      <c r="H430" s="39"/>
      <c r="I430" s="39"/>
      <c r="J430" s="35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</row>
    <row r="431" spans="1:76" s="36" customFormat="1" x14ac:dyDescent="0.2">
      <c r="A431" s="37" t="s">
        <v>24</v>
      </c>
      <c r="B431" s="48"/>
      <c r="C431" s="39"/>
      <c r="D431" s="39">
        <f>SUMIF($A$427:$A$427,"ГВС",D427:D427)</f>
        <v>0</v>
      </c>
      <c r="E431" s="39"/>
      <c r="F431" s="39">
        <f>SUMIF($A$427:$A$427,"ГВС",F427:F427)</f>
        <v>0</v>
      </c>
      <c r="G431" s="39"/>
      <c r="H431" s="39"/>
      <c r="I431" s="39"/>
      <c r="J431" s="35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</row>
    <row r="432" spans="1:76" s="36" customFormat="1" x14ac:dyDescent="0.2">
      <c r="A432" s="31"/>
      <c r="B432" s="47"/>
      <c r="C432" s="39"/>
      <c r="D432" s="39"/>
      <c r="E432" s="39"/>
      <c r="F432" s="39"/>
      <c r="G432" s="39"/>
      <c r="H432" s="39"/>
      <c r="I432" s="39"/>
      <c r="J432" s="4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</row>
    <row r="433" spans="1:76" s="36" customFormat="1" x14ac:dyDescent="0.2">
      <c r="A433" s="31" t="s">
        <v>61</v>
      </c>
      <c r="B433" s="49"/>
      <c r="C433" s="291">
        <f>D428+F428</f>
        <v>0</v>
      </c>
      <c r="D433" s="292"/>
      <c r="E433" s="292"/>
      <c r="F433" s="293"/>
      <c r="G433" s="50"/>
      <c r="H433" s="39"/>
      <c r="I433" s="39"/>
      <c r="J433" s="4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</row>
    <row r="434" spans="1:76" ht="15" x14ac:dyDescent="0.2">
      <c r="A434" s="14" t="s">
        <v>326</v>
      </c>
      <c r="B434" s="52"/>
      <c r="C434" s="15"/>
      <c r="D434" s="14"/>
      <c r="E434" s="15"/>
      <c r="F434" s="14"/>
      <c r="G434" s="14"/>
      <c r="H434" s="15"/>
      <c r="I434" s="14"/>
      <c r="J434" s="24"/>
    </row>
    <row r="435" spans="1:76" x14ac:dyDescent="0.2">
      <c r="A435" s="26" t="s">
        <v>327</v>
      </c>
      <c r="B435" s="294" t="s">
        <v>57</v>
      </c>
      <c r="C435" s="20">
        <v>89</v>
      </c>
      <c r="D435" s="20">
        <v>52.2</v>
      </c>
      <c r="E435" s="20">
        <v>89</v>
      </c>
      <c r="F435" s="20">
        <v>52.2</v>
      </c>
      <c r="G435" s="21">
        <f>((C435/1000)*D435)+((E435/1000)*F435)</f>
        <v>9.2916000000000007</v>
      </c>
      <c r="H435" s="22">
        <v>2006</v>
      </c>
      <c r="I435" s="22" t="s">
        <v>328</v>
      </c>
      <c r="J435" s="20">
        <v>48</v>
      </c>
    </row>
    <row r="436" spans="1:76" x14ac:dyDescent="0.2">
      <c r="A436" s="30" t="s">
        <v>24</v>
      </c>
      <c r="B436" s="295"/>
      <c r="C436" s="20">
        <v>57</v>
      </c>
      <c r="D436" s="20">
        <v>52.2</v>
      </c>
      <c r="E436" s="20">
        <v>45</v>
      </c>
      <c r="F436" s="20">
        <v>52.2</v>
      </c>
      <c r="G436" s="21">
        <f>((C436/1000)*D436)+((E436/1000)*F436)</f>
        <v>5.3244000000000007</v>
      </c>
      <c r="H436" s="22">
        <v>2006</v>
      </c>
      <c r="I436" s="22" t="s">
        <v>328</v>
      </c>
      <c r="J436" s="20">
        <v>48</v>
      </c>
    </row>
    <row r="437" spans="1:76" x14ac:dyDescent="0.2">
      <c r="A437" s="30"/>
      <c r="B437" s="94"/>
      <c r="C437" s="20"/>
      <c r="D437" s="20"/>
      <c r="E437" s="20"/>
      <c r="F437" s="20"/>
      <c r="G437" s="20"/>
      <c r="H437" s="23"/>
      <c r="I437" s="23"/>
      <c r="J437" s="42"/>
    </row>
    <row r="438" spans="1:76" s="36" customFormat="1" x14ac:dyDescent="0.2">
      <c r="A438" s="31" t="s">
        <v>58</v>
      </c>
      <c r="B438" s="47"/>
      <c r="C438" s="39"/>
      <c r="D438" s="39">
        <f>SUM(D435:D437)</f>
        <v>104.4</v>
      </c>
      <c r="E438" s="39"/>
      <c r="F438" s="39">
        <f>SUM(F435:F437)</f>
        <v>104.4</v>
      </c>
      <c r="G438" s="39">
        <f>SUM(G435:G437)</f>
        <v>14.616000000000001</v>
      </c>
      <c r="H438" s="39"/>
      <c r="I438" s="39"/>
      <c r="J438" s="35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</row>
    <row r="439" spans="1:76" s="36" customFormat="1" x14ac:dyDescent="0.2">
      <c r="A439" s="37" t="s">
        <v>59</v>
      </c>
      <c r="B439" s="48"/>
      <c r="C439" s="39"/>
      <c r="D439" s="39"/>
      <c r="E439" s="39"/>
      <c r="F439" s="39"/>
      <c r="G439" s="39"/>
      <c r="H439" s="39"/>
      <c r="I439" s="39"/>
      <c r="J439" s="35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</row>
    <row r="440" spans="1:76" s="36" customFormat="1" x14ac:dyDescent="0.2">
      <c r="A440" s="37" t="s">
        <v>60</v>
      </c>
      <c r="B440" s="48"/>
      <c r="C440" s="39"/>
      <c r="D440" s="39">
        <f>D438-D441</f>
        <v>52.2</v>
      </c>
      <c r="E440" s="39"/>
      <c r="F440" s="39">
        <f>F438-F441</f>
        <v>52.2</v>
      </c>
      <c r="G440" s="39"/>
      <c r="H440" s="39"/>
      <c r="I440" s="39"/>
      <c r="J440" s="35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</row>
    <row r="441" spans="1:76" s="36" customFormat="1" x14ac:dyDescent="0.2">
      <c r="A441" s="37" t="s">
        <v>24</v>
      </c>
      <c r="B441" s="48"/>
      <c r="C441" s="39"/>
      <c r="D441" s="39">
        <f>SUMIF($A$435:$A$437,"ГВС",D435:D437)</f>
        <v>52.2</v>
      </c>
      <c r="E441" s="39"/>
      <c r="F441" s="39">
        <f>SUMIF($A$435:$A$437,"ГВС",F435:F437)</f>
        <v>52.2</v>
      </c>
      <c r="G441" s="39"/>
      <c r="H441" s="39"/>
      <c r="I441" s="39"/>
      <c r="J441" s="35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</row>
    <row r="442" spans="1:76" s="36" customFormat="1" x14ac:dyDescent="0.2">
      <c r="A442" s="31" t="s">
        <v>61</v>
      </c>
      <c r="B442" s="49"/>
      <c r="C442" s="291">
        <f>D438+F438</f>
        <v>208.8</v>
      </c>
      <c r="D442" s="292"/>
      <c r="E442" s="292"/>
      <c r="F442" s="293"/>
      <c r="G442" s="50"/>
      <c r="H442" s="39"/>
      <c r="I442" s="39"/>
      <c r="J442" s="4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</row>
    <row r="443" spans="1:76" ht="15" x14ac:dyDescent="0.2">
      <c r="A443" s="14" t="s">
        <v>329</v>
      </c>
      <c r="B443" s="52"/>
      <c r="C443" s="15"/>
      <c r="D443" s="15"/>
      <c r="E443" s="15"/>
      <c r="F443" s="15"/>
      <c r="G443" s="15"/>
      <c r="H443" s="15"/>
      <c r="I443" s="14"/>
      <c r="J443" s="24"/>
    </row>
    <row r="444" spans="1:76" x14ac:dyDescent="0.2">
      <c r="A444" s="25" t="s">
        <v>330</v>
      </c>
      <c r="B444" s="64" t="s">
        <v>331</v>
      </c>
      <c r="C444" s="20">
        <v>108</v>
      </c>
      <c r="D444" s="20">
        <v>8</v>
      </c>
      <c r="E444" s="20">
        <v>108</v>
      </c>
      <c r="F444" s="20">
        <v>8</v>
      </c>
      <c r="G444" s="21">
        <f t="shared" ref="G444:G449" si="13">((C444/1000)*D444)+((E444/1000)*F444)</f>
        <v>1.728</v>
      </c>
      <c r="H444" s="22">
        <v>2010</v>
      </c>
      <c r="I444" s="23" t="s">
        <v>23</v>
      </c>
      <c r="J444" s="20">
        <v>32</v>
      </c>
    </row>
    <row r="445" spans="1:76" x14ac:dyDescent="0.2">
      <c r="A445" s="25"/>
      <c r="B445" s="64" t="s">
        <v>331</v>
      </c>
      <c r="C445" s="20">
        <v>108</v>
      </c>
      <c r="D445" s="20">
        <v>6</v>
      </c>
      <c r="E445" s="20">
        <v>108</v>
      </c>
      <c r="F445" s="20">
        <v>6</v>
      </c>
      <c r="G445" s="21">
        <f t="shared" si="13"/>
        <v>1.296</v>
      </c>
      <c r="H445" s="22">
        <v>2010</v>
      </c>
      <c r="I445" s="23" t="s">
        <v>332</v>
      </c>
      <c r="J445" s="20">
        <v>32</v>
      </c>
    </row>
    <row r="446" spans="1:76" x14ac:dyDescent="0.2">
      <c r="A446" s="25" t="s">
        <v>333</v>
      </c>
      <c r="B446" s="64" t="s">
        <v>334</v>
      </c>
      <c r="C446" s="20">
        <v>108</v>
      </c>
      <c r="D446" s="20">
        <v>51</v>
      </c>
      <c r="E446" s="20">
        <v>108</v>
      </c>
      <c r="F446" s="20">
        <v>51</v>
      </c>
      <c r="G446" s="21">
        <f t="shared" si="13"/>
        <v>11.016</v>
      </c>
      <c r="H446" s="22">
        <v>1960</v>
      </c>
      <c r="I446" s="23" t="s">
        <v>23</v>
      </c>
      <c r="J446" s="20">
        <v>100</v>
      </c>
    </row>
    <row r="447" spans="1:76" x14ac:dyDescent="0.2">
      <c r="A447" s="25"/>
      <c r="B447" s="64" t="s">
        <v>334</v>
      </c>
      <c r="C447" s="20">
        <v>108</v>
      </c>
      <c r="D447" s="20">
        <v>3.5</v>
      </c>
      <c r="E447" s="20">
        <v>108</v>
      </c>
      <c r="F447" s="20">
        <v>3.5</v>
      </c>
      <c r="G447" s="21">
        <f t="shared" si="13"/>
        <v>0.75600000000000001</v>
      </c>
      <c r="H447" s="22">
        <v>1960</v>
      </c>
      <c r="I447" s="23" t="s">
        <v>23</v>
      </c>
      <c r="J447" s="20">
        <v>100</v>
      </c>
    </row>
    <row r="448" spans="1:76" x14ac:dyDescent="0.2">
      <c r="A448" s="25"/>
      <c r="B448" s="64" t="s">
        <v>335</v>
      </c>
      <c r="C448" s="20">
        <v>108</v>
      </c>
      <c r="D448" s="20">
        <v>25</v>
      </c>
      <c r="E448" s="20">
        <v>108</v>
      </c>
      <c r="F448" s="20">
        <v>25</v>
      </c>
      <c r="G448" s="21">
        <f t="shared" si="13"/>
        <v>5.4</v>
      </c>
      <c r="H448" s="22">
        <v>1960</v>
      </c>
      <c r="I448" s="23" t="s">
        <v>33</v>
      </c>
      <c r="J448" s="20">
        <v>100</v>
      </c>
    </row>
    <row r="449" spans="1:76" x14ac:dyDescent="0.2">
      <c r="A449" s="25"/>
      <c r="B449" s="64" t="s">
        <v>335</v>
      </c>
      <c r="C449" s="20">
        <v>108</v>
      </c>
      <c r="D449" s="20">
        <v>10</v>
      </c>
      <c r="E449" s="20">
        <v>108</v>
      </c>
      <c r="F449" s="20">
        <v>10</v>
      </c>
      <c r="G449" s="21">
        <f t="shared" si="13"/>
        <v>2.16</v>
      </c>
      <c r="H449" s="22">
        <v>1960</v>
      </c>
      <c r="I449" s="23" t="s">
        <v>33</v>
      </c>
      <c r="J449" s="20">
        <v>100</v>
      </c>
    </row>
    <row r="450" spans="1:76" s="36" customFormat="1" x14ac:dyDescent="0.2">
      <c r="A450" s="31" t="s">
        <v>58</v>
      </c>
      <c r="B450" s="47"/>
      <c r="C450" s="39"/>
      <c r="D450" s="39">
        <f>SUM(D444:D449)</f>
        <v>103.5</v>
      </c>
      <c r="E450" s="39"/>
      <c r="F450" s="39">
        <f>SUM(F444:F449)</f>
        <v>103.5</v>
      </c>
      <c r="G450" s="39">
        <f>SUM(G444:G449)</f>
        <v>22.355999999999998</v>
      </c>
      <c r="H450" s="39"/>
      <c r="I450" s="39"/>
      <c r="J450" s="38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</row>
    <row r="451" spans="1:76" s="36" customFormat="1" x14ac:dyDescent="0.2">
      <c r="A451" s="37" t="s">
        <v>59</v>
      </c>
      <c r="B451" s="48"/>
      <c r="C451" s="39"/>
      <c r="D451" s="39"/>
      <c r="E451" s="39"/>
      <c r="F451" s="39"/>
      <c r="G451" s="39"/>
      <c r="H451" s="39"/>
      <c r="I451" s="39"/>
      <c r="J451" s="38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</row>
    <row r="452" spans="1:76" s="36" customFormat="1" x14ac:dyDescent="0.2">
      <c r="A452" s="37" t="s">
        <v>60</v>
      </c>
      <c r="B452" s="48"/>
      <c r="C452" s="39"/>
      <c r="D452" s="39">
        <f>D450-D453</f>
        <v>103.5</v>
      </c>
      <c r="E452" s="39"/>
      <c r="F452" s="39">
        <f>F450-F453</f>
        <v>103.5</v>
      </c>
      <c r="G452" s="39"/>
      <c r="H452" s="39"/>
      <c r="I452" s="39"/>
      <c r="J452" s="38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</row>
    <row r="453" spans="1:76" s="36" customFormat="1" x14ac:dyDescent="0.2">
      <c r="A453" s="37" t="s">
        <v>24</v>
      </c>
      <c r="B453" s="48"/>
      <c r="C453" s="39"/>
      <c r="D453" s="39">
        <f>SUMIF($A$444:$A$449,"ГВС",D444:D449)</f>
        <v>0</v>
      </c>
      <c r="E453" s="39"/>
      <c r="F453" s="39">
        <f>SUMIF($A$444:$A$449,"ГВС",F444:F449)</f>
        <v>0</v>
      </c>
      <c r="G453" s="39"/>
      <c r="H453" s="39"/>
      <c r="I453" s="39"/>
      <c r="J453" s="38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</row>
    <row r="454" spans="1:76" s="36" customFormat="1" x14ac:dyDescent="0.2">
      <c r="A454" s="31" t="s">
        <v>61</v>
      </c>
      <c r="B454" s="49"/>
      <c r="C454" s="291">
        <f>D450+F450</f>
        <v>207</v>
      </c>
      <c r="D454" s="292"/>
      <c r="E454" s="292"/>
      <c r="F454" s="293"/>
      <c r="G454" s="50"/>
      <c r="H454" s="39"/>
      <c r="I454" s="39"/>
      <c r="J454" s="4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</row>
    <row r="455" spans="1:76" ht="15" x14ac:dyDescent="0.2">
      <c r="A455" s="14" t="s">
        <v>336</v>
      </c>
      <c r="B455" s="52"/>
      <c r="C455" s="15"/>
      <c r="D455" s="15"/>
      <c r="E455" s="15"/>
      <c r="F455" s="15"/>
      <c r="G455" s="15"/>
      <c r="H455" s="15"/>
      <c r="I455" s="14"/>
      <c r="J455" s="24"/>
    </row>
    <row r="456" spans="1:76" x14ac:dyDescent="0.2">
      <c r="A456" s="24"/>
      <c r="B456" s="95"/>
      <c r="C456" s="44"/>
      <c r="D456" s="44"/>
      <c r="E456" s="44"/>
      <c r="F456" s="44"/>
      <c r="G456" s="44"/>
      <c r="H456" s="44"/>
      <c r="I456" s="44"/>
      <c r="J456" s="24"/>
    </row>
    <row r="457" spans="1:76" x14ac:dyDescent="0.2">
      <c r="A457" s="25" t="s">
        <v>337</v>
      </c>
      <c r="B457" s="64" t="s">
        <v>338</v>
      </c>
      <c r="C457" s="20">
        <v>219</v>
      </c>
      <c r="D457" s="20">
        <v>2.2000000000000002</v>
      </c>
      <c r="E457" s="20">
        <v>219</v>
      </c>
      <c r="F457" s="20">
        <v>2.2000000000000002</v>
      </c>
      <c r="G457" s="21">
        <f t="shared" ref="G457:G472" si="14">((C457/1000)*D457)+((E457/1000)*F457)</f>
        <v>0.96360000000000012</v>
      </c>
      <c r="H457" s="22">
        <v>2011</v>
      </c>
      <c r="I457" s="96" t="s">
        <v>23</v>
      </c>
      <c r="J457" s="20">
        <v>28</v>
      </c>
    </row>
    <row r="458" spans="1:76" x14ac:dyDescent="0.2">
      <c r="A458" s="30" t="s">
        <v>24</v>
      </c>
      <c r="B458" s="64" t="s">
        <v>338</v>
      </c>
      <c r="C458" s="20">
        <v>57</v>
      </c>
      <c r="D458" s="20">
        <v>2.2000000000000002</v>
      </c>
      <c r="E458" s="20">
        <v>57</v>
      </c>
      <c r="F458" s="20">
        <v>2.2000000000000002</v>
      </c>
      <c r="G458" s="21">
        <f t="shared" si="14"/>
        <v>0.25080000000000002</v>
      </c>
      <c r="H458" s="22">
        <v>2011</v>
      </c>
      <c r="I458" s="96" t="s">
        <v>23</v>
      </c>
      <c r="J458" s="20">
        <v>28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</row>
    <row r="459" spans="1:76" x14ac:dyDescent="0.2">
      <c r="A459" s="25" t="s">
        <v>339</v>
      </c>
      <c r="B459" s="294" t="s">
        <v>57</v>
      </c>
      <c r="C459" s="20">
        <v>219</v>
      </c>
      <c r="D459" s="20">
        <v>9.77</v>
      </c>
      <c r="E459" s="20">
        <v>219</v>
      </c>
      <c r="F459" s="20">
        <v>9.77</v>
      </c>
      <c r="G459" s="21">
        <f t="shared" si="14"/>
        <v>4.2792599999999998</v>
      </c>
      <c r="H459" s="22">
        <v>2011</v>
      </c>
      <c r="I459" s="96" t="s">
        <v>33</v>
      </c>
      <c r="J459" s="20">
        <v>28</v>
      </c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</row>
    <row r="460" spans="1:76" x14ac:dyDescent="0.2">
      <c r="A460" s="30" t="s">
        <v>24</v>
      </c>
      <c r="B460" s="316"/>
      <c r="C460" s="20">
        <v>57</v>
      </c>
      <c r="D460" s="20">
        <v>9.77</v>
      </c>
      <c r="E460" s="20">
        <v>57</v>
      </c>
      <c r="F460" s="20">
        <v>9.77</v>
      </c>
      <c r="G460" s="21">
        <f t="shared" si="14"/>
        <v>1.11378</v>
      </c>
      <c r="H460" s="22">
        <v>2011</v>
      </c>
      <c r="I460" s="96" t="s">
        <v>33</v>
      </c>
      <c r="J460" s="20">
        <v>28</v>
      </c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</row>
    <row r="461" spans="1:76" x14ac:dyDescent="0.2">
      <c r="A461" s="25" t="s">
        <v>340</v>
      </c>
      <c r="B461" s="316"/>
      <c r="C461" s="20">
        <v>108</v>
      </c>
      <c r="D461" s="20">
        <v>34.200000000000003</v>
      </c>
      <c r="E461" s="20">
        <v>108</v>
      </c>
      <c r="F461" s="20">
        <v>34.200000000000003</v>
      </c>
      <c r="G461" s="21">
        <f t="shared" si="14"/>
        <v>7.3872000000000009</v>
      </c>
      <c r="H461" s="22">
        <v>2011</v>
      </c>
      <c r="I461" s="96" t="s">
        <v>130</v>
      </c>
      <c r="J461" s="20">
        <v>28</v>
      </c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</row>
    <row r="462" spans="1:76" x14ac:dyDescent="0.2">
      <c r="A462" s="30" t="s">
        <v>24</v>
      </c>
      <c r="B462" s="316"/>
      <c r="C462" s="20">
        <v>57</v>
      </c>
      <c r="D462" s="20">
        <v>34.200000000000003</v>
      </c>
      <c r="E462" s="20">
        <v>57</v>
      </c>
      <c r="F462" s="20">
        <v>34.200000000000003</v>
      </c>
      <c r="G462" s="21">
        <f t="shared" si="14"/>
        <v>3.8988000000000005</v>
      </c>
      <c r="H462" s="22">
        <v>2011</v>
      </c>
      <c r="I462" s="23" t="s">
        <v>130</v>
      </c>
      <c r="J462" s="20">
        <v>28</v>
      </c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</row>
    <row r="463" spans="1:76" x14ac:dyDescent="0.2">
      <c r="A463" s="25" t="s">
        <v>341</v>
      </c>
      <c r="B463" s="316"/>
      <c r="C463" s="20">
        <v>108</v>
      </c>
      <c r="D463" s="20">
        <v>75.150000000000006</v>
      </c>
      <c r="E463" s="20">
        <v>108</v>
      </c>
      <c r="F463" s="20">
        <v>75.150000000000006</v>
      </c>
      <c r="G463" s="21">
        <f t="shared" si="14"/>
        <v>16.232400000000002</v>
      </c>
      <c r="H463" s="22">
        <v>2011</v>
      </c>
      <c r="I463" s="96" t="s">
        <v>130</v>
      </c>
      <c r="J463" s="20">
        <v>28</v>
      </c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</row>
    <row r="464" spans="1:76" x14ac:dyDescent="0.2">
      <c r="A464" s="30" t="s">
        <v>24</v>
      </c>
      <c r="B464" s="316"/>
      <c r="C464" s="20">
        <v>57</v>
      </c>
      <c r="D464" s="20">
        <v>75.150000000000006</v>
      </c>
      <c r="E464" s="20">
        <v>57</v>
      </c>
      <c r="F464" s="20">
        <v>75.150000000000006</v>
      </c>
      <c r="G464" s="21">
        <f t="shared" si="14"/>
        <v>8.5671000000000017</v>
      </c>
      <c r="H464" s="22">
        <v>2011</v>
      </c>
      <c r="I464" s="23" t="s">
        <v>130</v>
      </c>
      <c r="J464" s="20">
        <v>28</v>
      </c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</row>
    <row r="465" spans="1:76" x14ac:dyDescent="0.2">
      <c r="A465" s="30"/>
      <c r="B465" s="316"/>
      <c r="C465" s="20">
        <v>108</v>
      </c>
      <c r="D465" s="20">
        <v>60.51</v>
      </c>
      <c r="E465" s="20">
        <v>108</v>
      </c>
      <c r="F465" s="20">
        <v>60.51</v>
      </c>
      <c r="G465" s="21">
        <f t="shared" si="14"/>
        <v>13.07016</v>
      </c>
      <c r="H465" s="22">
        <v>2011</v>
      </c>
      <c r="I465" s="23" t="s">
        <v>21</v>
      </c>
      <c r="J465" s="20">
        <v>28</v>
      </c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</row>
    <row r="466" spans="1:76" x14ac:dyDescent="0.2">
      <c r="A466" s="30" t="s">
        <v>24</v>
      </c>
      <c r="B466" s="295"/>
      <c r="C466" s="20">
        <v>57</v>
      </c>
      <c r="D466" s="20">
        <v>60.51</v>
      </c>
      <c r="E466" s="20">
        <v>57</v>
      </c>
      <c r="F466" s="20">
        <v>60.51</v>
      </c>
      <c r="G466" s="21">
        <f t="shared" si="14"/>
        <v>6.8981399999999997</v>
      </c>
      <c r="H466" s="22">
        <v>2011</v>
      </c>
      <c r="I466" s="23" t="s">
        <v>21</v>
      </c>
      <c r="J466" s="20">
        <v>28</v>
      </c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</row>
    <row r="467" spans="1:76" x14ac:dyDescent="0.2">
      <c r="A467" s="26" t="s">
        <v>342</v>
      </c>
      <c r="B467" s="64" t="s">
        <v>343</v>
      </c>
      <c r="C467" s="20">
        <v>57</v>
      </c>
      <c r="D467" s="20">
        <v>2</v>
      </c>
      <c r="E467" s="20">
        <v>57</v>
      </c>
      <c r="F467" s="20">
        <v>2</v>
      </c>
      <c r="G467" s="21">
        <f t="shared" si="14"/>
        <v>0.22800000000000001</v>
      </c>
      <c r="H467" s="22">
        <v>1969</v>
      </c>
      <c r="I467" s="96" t="s">
        <v>130</v>
      </c>
      <c r="J467" s="20">
        <v>100</v>
      </c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</row>
    <row r="468" spans="1:76" x14ac:dyDescent="0.2">
      <c r="A468" s="25" t="s">
        <v>344</v>
      </c>
      <c r="B468" s="64" t="s">
        <v>343</v>
      </c>
      <c r="C468" s="20">
        <v>57</v>
      </c>
      <c r="D468" s="20">
        <v>7.5</v>
      </c>
      <c r="E468" s="20">
        <v>57</v>
      </c>
      <c r="F468" s="20">
        <v>7.5</v>
      </c>
      <c r="G468" s="21">
        <f t="shared" si="14"/>
        <v>0.85499999999999998</v>
      </c>
      <c r="H468" s="22">
        <v>1969</v>
      </c>
      <c r="I468" s="23" t="s">
        <v>33</v>
      </c>
      <c r="J468" s="20">
        <v>100</v>
      </c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</row>
    <row r="469" spans="1:76" x14ac:dyDescent="0.2">
      <c r="A469" s="25" t="s">
        <v>345</v>
      </c>
      <c r="B469" s="64" t="s">
        <v>346</v>
      </c>
      <c r="C469" s="20">
        <v>108</v>
      </c>
      <c r="D469" s="20">
        <v>24</v>
      </c>
      <c r="E469" s="20">
        <v>108</v>
      </c>
      <c r="F469" s="20">
        <v>24</v>
      </c>
      <c r="G469" s="21">
        <f t="shared" si="14"/>
        <v>5.1840000000000002</v>
      </c>
      <c r="H469" s="22">
        <v>1965</v>
      </c>
      <c r="I469" s="23" t="s">
        <v>33</v>
      </c>
      <c r="J469" s="20">
        <v>100</v>
      </c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</row>
    <row r="470" spans="1:76" x14ac:dyDescent="0.2">
      <c r="A470" s="25"/>
      <c r="B470" s="64" t="s">
        <v>346</v>
      </c>
      <c r="C470" s="20">
        <v>108</v>
      </c>
      <c r="D470" s="20">
        <v>12.5</v>
      </c>
      <c r="E470" s="20">
        <v>108</v>
      </c>
      <c r="F470" s="20">
        <v>12.5</v>
      </c>
      <c r="G470" s="21">
        <f t="shared" si="14"/>
        <v>2.7</v>
      </c>
      <c r="H470" s="22">
        <v>1965</v>
      </c>
      <c r="I470" s="23" t="s">
        <v>33</v>
      </c>
      <c r="J470" s="20">
        <v>100</v>
      </c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</row>
    <row r="471" spans="1:76" x14ac:dyDescent="0.2">
      <c r="A471" s="25"/>
      <c r="B471" s="64" t="s">
        <v>346</v>
      </c>
      <c r="C471" s="20">
        <v>108</v>
      </c>
      <c r="D471" s="20">
        <v>35</v>
      </c>
      <c r="E471" s="20">
        <v>108</v>
      </c>
      <c r="F471" s="20">
        <v>35</v>
      </c>
      <c r="G471" s="21">
        <f t="shared" si="14"/>
        <v>7.56</v>
      </c>
      <c r="H471" s="22">
        <v>1965</v>
      </c>
      <c r="I471" s="23" t="s">
        <v>33</v>
      </c>
      <c r="J471" s="20">
        <v>100</v>
      </c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</row>
    <row r="472" spans="1:76" x14ac:dyDescent="0.2">
      <c r="A472" s="25" t="s">
        <v>347</v>
      </c>
      <c r="B472" s="64" t="s">
        <v>348</v>
      </c>
      <c r="C472" s="20">
        <v>108</v>
      </c>
      <c r="D472" s="20">
        <v>32</v>
      </c>
      <c r="E472" s="20">
        <v>108</v>
      </c>
      <c r="F472" s="20">
        <v>32</v>
      </c>
      <c r="G472" s="21">
        <f t="shared" si="14"/>
        <v>6.9119999999999999</v>
      </c>
      <c r="H472" s="22">
        <v>1965</v>
      </c>
      <c r="I472" s="23" t="s">
        <v>33</v>
      </c>
      <c r="J472" s="20">
        <v>100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</row>
    <row r="473" spans="1:76" s="36" customFormat="1" x14ac:dyDescent="0.2">
      <c r="A473" s="31" t="s">
        <v>58</v>
      </c>
      <c r="B473" s="47"/>
      <c r="C473" s="39"/>
      <c r="D473" s="39">
        <f>SUM(D457:D472)</f>
        <v>476.66</v>
      </c>
      <c r="E473" s="39"/>
      <c r="F473" s="39">
        <f>SUM(F457:F472)</f>
        <v>476.66</v>
      </c>
      <c r="G473" s="39">
        <f>SUM(G457:G472)</f>
        <v>86.100240000000014</v>
      </c>
      <c r="H473" s="39"/>
      <c r="I473" s="39"/>
      <c r="J473" s="38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</row>
    <row r="474" spans="1:76" s="36" customFormat="1" x14ac:dyDescent="0.2">
      <c r="A474" s="37" t="s">
        <v>59</v>
      </c>
      <c r="B474" s="48"/>
      <c r="C474" s="39"/>
      <c r="D474" s="39"/>
      <c r="E474" s="39"/>
      <c r="F474" s="39"/>
      <c r="G474" s="39"/>
      <c r="H474" s="39"/>
      <c r="I474" s="39"/>
      <c r="J474" s="38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</row>
    <row r="475" spans="1:76" s="36" customFormat="1" x14ac:dyDescent="0.2">
      <c r="A475" s="37" t="s">
        <v>60</v>
      </c>
      <c r="B475" s="48"/>
      <c r="C475" s="39"/>
      <c r="D475" s="39">
        <f>D473-D476</f>
        <v>294.83000000000004</v>
      </c>
      <c r="E475" s="39"/>
      <c r="F475" s="39">
        <f>F473-F476</f>
        <v>294.83000000000004</v>
      </c>
      <c r="G475" s="39"/>
      <c r="H475" s="39"/>
      <c r="I475" s="39"/>
      <c r="J475" s="38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</row>
    <row r="476" spans="1:76" s="36" customFormat="1" x14ac:dyDescent="0.2">
      <c r="A476" s="37" t="s">
        <v>24</v>
      </c>
      <c r="B476" s="48"/>
      <c r="C476" s="39"/>
      <c r="D476" s="39">
        <f>SUMIF($A$457:$A$472,"ГВС",D457:D472)</f>
        <v>181.83</v>
      </c>
      <c r="E476" s="39"/>
      <c r="F476" s="39">
        <f>SUMIF($A$457:$A$472,"ГВС",F457:F472)</f>
        <v>181.83</v>
      </c>
      <c r="G476" s="39"/>
      <c r="H476" s="39"/>
      <c r="I476" s="39"/>
      <c r="J476" s="38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</row>
    <row r="477" spans="1:76" s="36" customFormat="1" x14ac:dyDescent="0.2">
      <c r="A477" s="31" t="s">
        <v>61</v>
      </c>
      <c r="B477" s="49"/>
      <c r="C477" s="291">
        <f>D473+F473</f>
        <v>953.32</v>
      </c>
      <c r="D477" s="292"/>
      <c r="E477" s="292"/>
      <c r="F477" s="293"/>
      <c r="G477" s="50"/>
      <c r="H477" s="39"/>
      <c r="I477" s="39"/>
      <c r="J477" s="4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</row>
    <row r="478" spans="1:76" ht="15" x14ac:dyDescent="0.2">
      <c r="A478" s="43" t="s">
        <v>349</v>
      </c>
      <c r="B478" s="97"/>
      <c r="C478" s="44"/>
      <c r="D478" s="44"/>
      <c r="E478" s="44"/>
      <c r="F478" s="44"/>
      <c r="G478" s="44"/>
      <c r="H478" s="44"/>
      <c r="I478" s="24"/>
      <c r="J478" s="24"/>
    </row>
    <row r="479" spans="1:76" x14ac:dyDescent="0.2">
      <c r="A479" s="98" t="s">
        <v>350</v>
      </c>
      <c r="B479" s="99"/>
      <c r="C479" s="20"/>
      <c r="D479" s="20"/>
      <c r="E479" s="20"/>
      <c r="F479" s="20"/>
      <c r="G479" s="20"/>
      <c r="H479" s="20"/>
      <c r="I479" s="25"/>
      <c r="J479" s="42"/>
    </row>
    <row r="480" spans="1:76" x14ac:dyDescent="0.2">
      <c r="A480" s="26" t="s">
        <v>351</v>
      </c>
      <c r="B480" s="89">
        <v>417</v>
      </c>
      <c r="C480" s="20">
        <v>530</v>
      </c>
      <c r="D480" s="20">
        <v>20</v>
      </c>
      <c r="E480" s="20">
        <v>530</v>
      </c>
      <c r="F480" s="20">
        <v>20</v>
      </c>
      <c r="G480" s="21">
        <f t="shared" ref="G480:G543" si="15">((C480/1000)*D480)+((E480/1000)*F480)</f>
        <v>21.200000000000003</v>
      </c>
      <c r="H480" s="23" t="s">
        <v>18</v>
      </c>
      <c r="I480" s="23" t="s">
        <v>33</v>
      </c>
      <c r="J480" s="20">
        <v>100</v>
      </c>
    </row>
    <row r="481" spans="1:76" x14ac:dyDescent="0.2">
      <c r="A481" s="30" t="s">
        <v>24</v>
      </c>
      <c r="B481" s="89">
        <v>122</v>
      </c>
      <c r="C481" s="20">
        <v>325</v>
      </c>
      <c r="D481" s="20">
        <v>20</v>
      </c>
      <c r="E481" s="20">
        <v>133</v>
      </c>
      <c r="F481" s="20">
        <v>20</v>
      </c>
      <c r="G481" s="21">
        <f t="shared" si="15"/>
        <v>9.16</v>
      </c>
      <c r="H481" s="23" t="s">
        <v>18</v>
      </c>
      <c r="I481" s="23" t="s">
        <v>33</v>
      </c>
      <c r="J481" s="20">
        <v>100</v>
      </c>
    </row>
    <row r="482" spans="1:76" x14ac:dyDescent="0.2">
      <c r="A482" s="26" t="s">
        <v>352</v>
      </c>
      <c r="B482" s="89">
        <v>585</v>
      </c>
      <c r="C482" s="20">
        <v>426</v>
      </c>
      <c r="D482" s="20">
        <v>14</v>
      </c>
      <c r="E482" s="20">
        <v>426</v>
      </c>
      <c r="F482" s="20">
        <v>14</v>
      </c>
      <c r="G482" s="21">
        <f t="shared" si="15"/>
        <v>11.927999999999999</v>
      </c>
      <c r="H482" s="22">
        <v>2013</v>
      </c>
      <c r="I482" s="23" t="s">
        <v>21</v>
      </c>
      <c r="J482" s="20">
        <v>20</v>
      </c>
    </row>
    <row r="483" spans="1:76" x14ac:dyDescent="0.2">
      <c r="A483" s="30" t="s">
        <v>24</v>
      </c>
      <c r="B483" s="89">
        <v>155</v>
      </c>
      <c r="C483" s="20">
        <v>377</v>
      </c>
      <c r="D483" s="20">
        <v>14</v>
      </c>
      <c r="E483" s="20">
        <v>133</v>
      </c>
      <c r="F483" s="20">
        <v>14</v>
      </c>
      <c r="G483" s="21">
        <f t="shared" si="15"/>
        <v>7.1400000000000006</v>
      </c>
      <c r="H483" s="22">
        <v>2013</v>
      </c>
      <c r="I483" s="23" t="s">
        <v>21</v>
      </c>
      <c r="J483" s="20">
        <v>20</v>
      </c>
    </row>
    <row r="484" spans="1:76" x14ac:dyDescent="0.2">
      <c r="A484" s="26" t="s">
        <v>353</v>
      </c>
      <c r="B484" s="89">
        <v>585</v>
      </c>
      <c r="C484" s="20">
        <v>426</v>
      </c>
      <c r="D484" s="20">
        <v>37</v>
      </c>
      <c r="E484" s="20">
        <v>426</v>
      </c>
      <c r="F484" s="20">
        <v>37</v>
      </c>
      <c r="G484" s="21">
        <f t="shared" si="15"/>
        <v>31.524000000000001</v>
      </c>
      <c r="H484" s="22">
        <v>2013</v>
      </c>
      <c r="I484" s="23" t="s">
        <v>21</v>
      </c>
      <c r="J484" s="20">
        <v>20</v>
      </c>
    </row>
    <row r="485" spans="1:76" x14ac:dyDescent="0.2">
      <c r="A485" s="30" t="s">
        <v>24</v>
      </c>
      <c r="B485" s="89">
        <v>155</v>
      </c>
      <c r="C485" s="20">
        <v>377</v>
      </c>
      <c r="D485" s="20">
        <v>37</v>
      </c>
      <c r="E485" s="20">
        <v>133</v>
      </c>
      <c r="F485" s="20">
        <v>37</v>
      </c>
      <c r="G485" s="21">
        <f t="shared" si="15"/>
        <v>18.87</v>
      </c>
      <c r="H485" s="22">
        <v>2013</v>
      </c>
      <c r="I485" s="23" t="s">
        <v>21</v>
      </c>
      <c r="J485" s="20">
        <v>20</v>
      </c>
    </row>
    <row r="486" spans="1:76" x14ac:dyDescent="0.2">
      <c r="A486" s="26" t="s">
        <v>354</v>
      </c>
      <c r="B486" s="89">
        <v>586</v>
      </c>
      <c r="C486" s="20">
        <v>426</v>
      </c>
      <c r="D486" s="20">
        <v>50.3</v>
      </c>
      <c r="E486" s="20">
        <v>426</v>
      </c>
      <c r="F486" s="20">
        <v>50.3</v>
      </c>
      <c r="G486" s="21">
        <f t="shared" si="15"/>
        <v>42.855599999999995</v>
      </c>
      <c r="H486" s="22">
        <v>2013</v>
      </c>
      <c r="I486" s="23" t="s">
        <v>21</v>
      </c>
      <c r="J486" s="20">
        <v>20</v>
      </c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</row>
    <row r="487" spans="1:76" x14ac:dyDescent="0.2">
      <c r="A487" s="30" t="s">
        <v>24</v>
      </c>
      <c r="B487" s="89">
        <v>216</v>
      </c>
      <c r="C487" s="20">
        <v>377</v>
      </c>
      <c r="D487" s="20">
        <v>50.3</v>
      </c>
      <c r="E487" s="20">
        <v>133</v>
      </c>
      <c r="F487" s="20">
        <v>50.3</v>
      </c>
      <c r="G487" s="21">
        <f t="shared" si="15"/>
        <v>25.652999999999999</v>
      </c>
      <c r="H487" s="22">
        <v>2013</v>
      </c>
      <c r="I487" s="23" t="s">
        <v>21</v>
      </c>
      <c r="J487" s="20">
        <v>20</v>
      </c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</row>
    <row r="488" spans="1:76" x14ac:dyDescent="0.2">
      <c r="A488" s="26" t="s">
        <v>355</v>
      </c>
      <c r="B488" s="89">
        <v>588</v>
      </c>
      <c r="C488" s="20">
        <v>426</v>
      </c>
      <c r="D488" s="20">
        <v>30</v>
      </c>
      <c r="E488" s="20">
        <v>426</v>
      </c>
      <c r="F488" s="20">
        <v>30</v>
      </c>
      <c r="G488" s="21">
        <f t="shared" si="15"/>
        <v>25.56</v>
      </c>
      <c r="H488" s="22">
        <v>2013</v>
      </c>
      <c r="I488" s="23" t="s">
        <v>21</v>
      </c>
      <c r="J488" s="20">
        <v>20</v>
      </c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</row>
    <row r="489" spans="1:76" x14ac:dyDescent="0.2">
      <c r="A489" s="30" t="s">
        <v>24</v>
      </c>
      <c r="B489" s="89">
        <v>252</v>
      </c>
      <c r="C489" s="20">
        <v>377</v>
      </c>
      <c r="D489" s="20">
        <v>30</v>
      </c>
      <c r="E489" s="20">
        <v>133</v>
      </c>
      <c r="F489" s="20">
        <v>30</v>
      </c>
      <c r="G489" s="21">
        <f t="shared" si="15"/>
        <v>15.3</v>
      </c>
      <c r="H489" s="22">
        <v>2013</v>
      </c>
      <c r="I489" s="23" t="s">
        <v>21</v>
      </c>
      <c r="J489" s="20">
        <v>20</v>
      </c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</row>
    <row r="490" spans="1:76" x14ac:dyDescent="0.2">
      <c r="A490" s="26" t="s">
        <v>356</v>
      </c>
      <c r="B490" s="89">
        <v>588</v>
      </c>
      <c r="C490" s="20">
        <v>426</v>
      </c>
      <c r="D490" s="20">
        <v>29.8</v>
      </c>
      <c r="E490" s="20">
        <v>426</v>
      </c>
      <c r="F490" s="20">
        <v>29.8</v>
      </c>
      <c r="G490" s="21">
        <f t="shared" si="15"/>
        <v>25.389600000000002</v>
      </c>
      <c r="H490" s="22">
        <v>2013</v>
      </c>
      <c r="I490" s="23" t="s">
        <v>21</v>
      </c>
      <c r="J490" s="20">
        <v>20</v>
      </c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</row>
    <row r="491" spans="1:76" x14ac:dyDescent="0.2">
      <c r="A491" s="30" t="s">
        <v>24</v>
      </c>
      <c r="B491" s="89">
        <v>252</v>
      </c>
      <c r="C491" s="20">
        <v>377</v>
      </c>
      <c r="D491" s="20">
        <v>29.8</v>
      </c>
      <c r="E491" s="20">
        <v>133</v>
      </c>
      <c r="F491" s="20">
        <v>29.8</v>
      </c>
      <c r="G491" s="21">
        <f t="shared" si="15"/>
        <v>15.198</v>
      </c>
      <c r="H491" s="22">
        <v>2013</v>
      </c>
      <c r="I491" s="23" t="s">
        <v>21</v>
      </c>
      <c r="J491" s="20">
        <v>20</v>
      </c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</row>
    <row r="492" spans="1:76" x14ac:dyDescent="0.2">
      <c r="A492" s="26" t="s">
        <v>357</v>
      </c>
      <c r="B492" s="89">
        <v>588</v>
      </c>
      <c r="C492" s="20">
        <v>426</v>
      </c>
      <c r="D492" s="20">
        <v>16</v>
      </c>
      <c r="E492" s="20">
        <v>426</v>
      </c>
      <c r="F492" s="20">
        <v>16</v>
      </c>
      <c r="G492" s="21">
        <f t="shared" si="15"/>
        <v>13.632</v>
      </c>
      <c r="H492" s="22">
        <v>2013</v>
      </c>
      <c r="I492" s="23" t="s">
        <v>21</v>
      </c>
      <c r="J492" s="20">
        <v>20</v>
      </c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</row>
    <row r="493" spans="1:76" x14ac:dyDescent="0.2">
      <c r="A493" s="30" t="s">
        <v>24</v>
      </c>
      <c r="B493" s="89">
        <v>252</v>
      </c>
      <c r="C493" s="20">
        <v>377</v>
      </c>
      <c r="D493" s="20">
        <v>16</v>
      </c>
      <c r="E493" s="20">
        <v>133</v>
      </c>
      <c r="F493" s="20">
        <v>16</v>
      </c>
      <c r="G493" s="21">
        <f t="shared" si="15"/>
        <v>8.16</v>
      </c>
      <c r="H493" s="22">
        <v>2013</v>
      </c>
      <c r="I493" s="23" t="s">
        <v>21</v>
      </c>
      <c r="J493" s="20">
        <v>20</v>
      </c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</row>
    <row r="494" spans="1:76" x14ac:dyDescent="0.2">
      <c r="A494" s="26" t="s">
        <v>358</v>
      </c>
      <c r="B494" s="89">
        <v>588</v>
      </c>
      <c r="C494" s="20">
        <v>426</v>
      </c>
      <c r="D494" s="20">
        <v>80.2</v>
      </c>
      <c r="E494" s="20">
        <v>426</v>
      </c>
      <c r="F494" s="20">
        <v>80.2</v>
      </c>
      <c r="G494" s="21">
        <f t="shared" si="15"/>
        <v>68.330399999999997</v>
      </c>
      <c r="H494" s="22">
        <v>2013</v>
      </c>
      <c r="I494" s="23" t="s">
        <v>21</v>
      </c>
      <c r="J494" s="20">
        <v>20</v>
      </c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</row>
    <row r="495" spans="1:76" x14ac:dyDescent="0.2">
      <c r="A495" s="30" t="s">
        <v>24</v>
      </c>
      <c r="B495" s="89">
        <v>252</v>
      </c>
      <c r="C495" s="20">
        <v>377</v>
      </c>
      <c r="D495" s="20">
        <v>80.2</v>
      </c>
      <c r="E495" s="20">
        <v>133</v>
      </c>
      <c r="F495" s="20">
        <v>80.2</v>
      </c>
      <c r="G495" s="21">
        <f t="shared" si="15"/>
        <v>40.902000000000001</v>
      </c>
      <c r="H495" s="22">
        <v>2013</v>
      </c>
      <c r="I495" s="23" t="s">
        <v>21</v>
      </c>
      <c r="J495" s="20">
        <v>20</v>
      </c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</row>
    <row r="496" spans="1:76" x14ac:dyDescent="0.2">
      <c r="A496" s="26" t="s">
        <v>359</v>
      </c>
      <c r="B496" s="89">
        <v>588</v>
      </c>
      <c r="C496" s="20">
        <v>426</v>
      </c>
      <c r="D496" s="20">
        <v>61.1</v>
      </c>
      <c r="E496" s="20">
        <v>426</v>
      </c>
      <c r="F496" s="20">
        <v>61.1</v>
      </c>
      <c r="G496" s="21">
        <f t="shared" si="15"/>
        <v>52.057200000000002</v>
      </c>
      <c r="H496" s="22">
        <v>2013</v>
      </c>
      <c r="I496" s="23" t="s">
        <v>21</v>
      </c>
      <c r="J496" s="20">
        <v>20</v>
      </c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</row>
    <row r="497" spans="1:76" x14ac:dyDescent="0.2">
      <c r="A497" s="30" t="s">
        <v>24</v>
      </c>
      <c r="B497" s="89">
        <v>252</v>
      </c>
      <c r="C497" s="20">
        <v>377</v>
      </c>
      <c r="D497" s="20">
        <v>61.1</v>
      </c>
      <c r="E497" s="20">
        <v>133</v>
      </c>
      <c r="F497" s="20">
        <v>61.1</v>
      </c>
      <c r="G497" s="21">
        <f t="shared" si="15"/>
        <v>31.161000000000001</v>
      </c>
      <c r="H497" s="22">
        <v>2013</v>
      </c>
      <c r="I497" s="23" t="s">
        <v>21</v>
      </c>
      <c r="J497" s="20">
        <v>20</v>
      </c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</row>
    <row r="498" spans="1:76" x14ac:dyDescent="0.2">
      <c r="A498" s="26" t="s">
        <v>360</v>
      </c>
      <c r="B498" s="89">
        <v>588</v>
      </c>
      <c r="C498" s="20">
        <v>426</v>
      </c>
      <c r="D498" s="20">
        <v>55.8</v>
      </c>
      <c r="E498" s="20">
        <v>426</v>
      </c>
      <c r="F498" s="20">
        <v>55.8</v>
      </c>
      <c r="G498" s="21">
        <f t="shared" si="15"/>
        <v>47.541599999999995</v>
      </c>
      <c r="H498" s="22">
        <v>2013</v>
      </c>
      <c r="I498" s="23" t="s">
        <v>21</v>
      </c>
      <c r="J498" s="20">
        <v>20</v>
      </c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</row>
    <row r="499" spans="1:76" x14ac:dyDescent="0.2">
      <c r="A499" s="30" t="s">
        <v>24</v>
      </c>
      <c r="B499" s="89">
        <v>252</v>
      </c>
      <c r="C499" s="20">
        <v>377</v>
      </c>
      <c r="D499" s="20">
        <v>55.8</v>
      </c>
      <c r="E499" s="20">
        <v>133</v>
      </c>
      <c r="F499" s="20">
        <v>55.8</v>
      </c>
      <c r="G499" s="21">
        <f t="shared" si="15"/>
        <v>28.457999999999998</v>
      </c>
      <c r="H499" s="22">
        <v>2013</v>
      </c>
      <c r="I499" s="23" t="s">
        <v>21</v>
      </c>
      <c r="J499" s="20">
        <v>20</v>
      </c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</row>
    <row r="500" spans="1:76" x14ac:dyDescent="0.2">
      <c r="A500" s="26" t="s">
        <v>361</v>
      </c>
      <c r="B500" s="89">
        <v>589</v>
      </c>
      <c r="C500" s="20">
        <v>325</v>
      </c>
      <c r="D500" s="20">
        <v>60</v>
      </c>
      <c r="E500" s="20">
        <v>325</v>
      </c>
      <c r="F500" s="20">
        <v>60</v>
      </c>
      <c r="G500" s="21">
        <f t="shared" si="15"/>
        <v>39</v>
      </c>
      <c r="H500" s="22" t="s">
        <v>18</v>
      </c>
      <c r="I500" s="23" t="s">
        <v>33</v>
      </c>
      <c r="J500" s="20">
        <v>100</v>
      </c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</row>
    <row r="501" spans="1:76" x14ac:dyDescent="0.2">
      <c r="A501" s="30" t="s">
        <v>24</v>
      </c>
      <c r="B501" s="89">
        <v>274</v>
      </c>
      <c r="C501" s="20">
        <v>325</v>
      </c>
      <c r="D501" s="20">
        <v>60</v>
      </c>
      <c r="E501" s="20">
        <v>108</v>
      </c>
      <c r="F501" s="20">
        <v>60</v>
      </c>
      <c r="G501" s="21">
        <f t="shared" si="15"/>
        <v>25.98</v>
      </c>
      <c r="H501" s="22" t="s">
        <v>18</v>
      </c>
      <c r="I501" s="23" t="s">
        <v>33</v>
      </c>
      <c r="J501" s="20">
        <v>100</v>
      </c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</row>
    <row r="502" spans="1:76" x14ac:dyDescent="0.2">
      <c r="A502" s="26" t="s">
        <v>362</v>
      </c>
      <c r="B502" s="100" t="s">
        <v>363</v>
      </c>
      <c r="C502" s="20">
        <v>325</v>
      </c>
      <c r="D502" s="20">
        <v>78.3</v>
      </c>
      <c r="E502" s="20">
        <v>325</v>
      </c>
      <c r="F502" s="20">
        <v>78.3</v>
      </c>
      <c r="G502" s="21">
        <f t="shared" si="15"/>
        <v>50.895000000000003</v>
      </c>
      <c r="H502" s="22">
        <v>2015</v>
      </c>
      <c r="I502" s="23" t="s">
        <v>33</v>
      </c>
      <c r="J502" s="20">
        <v>12</v>
      </c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</row>
    <row r="503" spans="1:76" x14ac:dyDescent="0.2">
      <c r="A503" s="30" t="s">
        <v>24</v>
      </c>
      <c r="B503" s="100" t="s">
        <v>363</v>
      </c>
      <c r="C503" s="20">
        <v>273</v>
      </c>
      <c r="D503" s="20">
        <v>72.3</v>
      </c>
      <c r="E503" s="20">
        <v>133</v>
      </c>
      <c r="F503" s="20">
        <v>72.3</v>
      </c>
      <c r="G503" s="21">
        <f t="shared" si="15"/>
        <v>29.3538</v>
      </c>
      <c r="H503" s="22">
        <v>2015</v>
      </c>
      <c r="I503" s="23" t="s">
        <v>33</v>
      </c>
      <c r="J503" s="20">
        <v>12</v>
      </c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</row>
    <row r="504" spans="1:76" x14ac:dyDescent="0.2">
      <c r="A504" s="26" t="s">
        <v>364</v>
      </c>
      <c r="B504" s="100" t="s">
        <v>363</v>
      </c>
      <c r="C504" s="20">
        <v>325</v>
      </c>
      <c r="D504" s="20">
        <v>73.3</v>
      </c>
      <c r="E504" s="20">
        <v>325</v>
      </c>
      <c r="F504" s="20">
        <v>73.3</v>
      </c>
      <c r="G504" s="21">
        <f t="shared" si="15"/>
        <v>47.645000000000003</v>
      </c>
      <c r="H504" s="22">
        <v>2015</v>
      </c>
      <c r="I504" s="23" t="s">
        <v>33</v>
      </c>
      <c r="J504" s="20">
        <v>12</v>
      </c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</row>
    <row r="505" spans="1:76" x14ac:dyDescent="0.2">
      <c r="A505" s="30" t="s">
        <v>24</v>
      </c>
      <c r="B505" s="100" t="s">
        <v>363</v>
      </c>
      <c r="C505" s="20">
        <v>273</v>
      </c>
      <c r="D505" s="20">
        <v>67.3</v>
      </c>
      <c r="E505" s="20">
        <v>133</v>
      </c>
      <c r="F505" s="20">
        <v>67.3</v>
      </c>
      <c r="G505" s="21">
        <f t="shared" si="15"/>
        <v>27.323800000000002</v>
      </c>
      <c r="H505" s="22">
        <v>2015</v>
      </c>
      <c r="I505" s="23" t="s">
        <v>33</v>
      </c>
      <c r="J505" s="20">
        <v>12</v>
      </c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</row>
    <row r="506" spans="1:76" x14ac:dyDescent="0.2">
      <c r="A506" s="26" t="s">
        <v>365</v>
      </c>
      <c r="B506" s="100" t="s">
        <v>363</v>
      </c>
      <c r="C506" s="20">
        <v>325</v>
      </c>
      <c r="D506" s="20">
        <v>159.1</v>
      </c>
      <c r="E506" s="20">
        <v>325</v>
      </c>
      <c r="F506" s="20">
        <v>159.1</v>
      </c>
      <c r="G506" s="21">
        <f t="shared" si="15"/>
        <v>103.41500000000001</v>
      </c>
      <c r="H506" s="22">
        <v>2015</v>
      </c>
      <c r="I506" s="23" t="s">
        <v>33</v>
      </c>
      <c r="J506" s="20">
        <v>12</v>
      </c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</row>
    <row r="507" spans="1:76" x14ac:dyDescent="0.2">
      <c r="A507" s="30" t="s">
        <v>24</v>
      </c>
      <c r="B507" s="100" t="s">
        <v>363</v>
      </c>
      <c r="C507" s="20">
        <v>219</v>
      </c>
      <c r="D507" s="20">
        <v>159.1</v>
      </c>
      <c r="E507" s="20">
        <v>133</v>
      </c>
      <c r="F507" s="20">
        <v>159.1</v>
      </c>
      <c r="G507" s="21">
        <f t="shared" si="15"/>
        <v>56.0032</v>
      </c>
      <c r="H507" s="22">
        <v>2015</v>
      </c>
      <c r="I507" s="23" t="s">
        <v>33</v>
      </c>
      <c r="J507" s="20">
        <v>12</v>
      </c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</row>
    <row r="508" spans="1:76" x14ac:dyDescent="0.2">
      <c r="A508" s="26" t="s">
        <v>366</v>
      </c>
      <c r="B508" s="100" t="s">
        <v>363</v>
      </c>
      <c r="C508" s="20">
        <v>325</v>
      </c>
      <c r="D508" s="20">
        <v>79.8</v>
      </c>
      <c r="E508" s="20">
        <v>325</v>
      </c>
      <c r="F508" s="20">
        <v>79.8</v>
      </c>
      <c r="G508" s="21">
        <f t="shared" si="15"/>
        <v>51.87</v>
      </c>
      <c r="H508" s="22">
        <v>2015</v>
      </c>
      <c r="I508" s="23" t="s">
        <v>33</v>
      </c>
      <c r="J508" s="20">
        <v>12</v>
      </c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</row>
    <row r="509" spans="1:76" x14ac:dyDescent="0.2">
      <c r="A509" s="30" t="s">
        <v>24</v>
      </c>
      <c r="B509" s="100" t="s">
        <v>363</v>
      </c>
      <c r="C509" s="20">
        <v>219</v>
      </c>
      <c r="D509" s="20">
        <v>79.8</v>
      </c>
      <c r="E509" s="20">
        <v>133</v>
      </c>
      <c r="F509" s="20">
        <v>79.8</v>
      </c>
      <c r="G509" s="21">
        <f t="shared" si="15"/>
        <v>28.089599999999997</v>
      </c>
      <c r="H509" s="22">
        <v>2015</v>
      </c>
      <c r="I509" s="23" t="s">
        <v>33</v>
      </c>
      <c r="J509" s="20">
        <v>12</v>
      </c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</row>
    <row r="510" spans="1:76" x14ac:dyDescent="0.2">
      <c r="A510" s="26" t="s">
        <v>367</v>
      </c>
      <c r="B510" s="89">
        <v>590</v>
      </c>
      <c r="C510" s="20">
        <v>219</v>
      </c>
      <c r="D510" s="20">
        <v>83</v>
      </c>
      <c r="E510" s="20">
        <v>219</v>
      </c>
      <c r="F510" s="20">
        <v>83</v>
      </c>
      <c r="G510" s="21">
        <f t="shared" si="15"/>
        <v>36.353999999999999</v>
      </c>
      <c r="H510" s="23" t="s">
        <v>18</v>
      </c>
      <c r="I510" s="23" t="s">
        <v>33</v>
      </c>
      <c r="J510" s="20">
        <v>100</v>
      </c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</row>
    <row r="511" spans="1:76" x14ac:dyDescent="0.2">
      <c r="A511" s="30" t="s">
        <v>24</v>
      </c>
      <c r="B511" s="89">
        <v>325</v>
      </c>
      <c r="C511" s="20">
        <v>219</v>
      </c>
      <c r="D511" s="20">
        <v>83</v>
      </c>
      <c r="E511" s="20">
        <v>89</v>
      </c>
      <c r="F511" s="20">
        <v>83</v>
      </c>
      <c r="G511" s="21">
        <f t="shared" si="15"/>
        <v>25.564</v>
      </c>
      <c r="H511" s="23" t="s">
        <v>18</v>
      </c>
      <c r="I511" s="23" t="s">
        <v>33</v>
      </c>
      <c r="J511" s="20">
        <v>100</v>
      </c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</row>
    <row r="512" spans="1:76" x14ac:dyDescent="0.2">
      <c r="A512" s="26" t="s">
        <v>368</v>
      </c>
      <c r="B512" s="89">
        <v>591</v>
      </c>
      <c r="C512" s="20">
        <v>219</v>
      </c>
      <c r="D512" s="20">
        <v>35</v>
      </c>
      <c r="E512" s="20">
        <v>219</v>
      </c>
      <c r="F512" s="20">
        <v>35</v>
      </c>
      <c r="G512" s="21">
        <f t="shared" si="15"/>
        <v>15.33</v>
      </c>
      <c r="H512" s="23" t="s">
        <v>18</v>
      </c>
      <c r="I512" s="23" t="s">
        <v>33</v>
      </c>
      <c r="J512" s="20">
        <v>100</v>
      </c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</row>
    <row r="513" spans="1:76" x14ac:dyDescent="0.2">
      <c r="A513" s="30" t="s">
        <v>24</v>
      </c>
      <c r="B513" s="89">
        <v>164</v>
      </c>
      <c r="C513" s="20">
        <v>219</v>
      </c>
      <c r="D513" s="20">
        <v>35</v>
      </c>
      <c r="E513" s="20">
        <v>108</v>
      </c>
      <c r="F513" s="20">
        <v>35</v>
      </c>
      <c r="G513" s="21">
        <f t="shared" si="15"/>
        <v>11.445</v>
      </c>
      <c r="H513" s="23" t="s">
        <v>18</v>
      </c>
      <c r="I513" s="23" t="s">
        <v>33</v>
      </c>
      <c r="J513" s="20">
        <v>100</v>
      </c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</row>
    <row r="514" spans="1:76" x14ac:dyDescent="0.2">
      <c r="A514" s="26" t="s">
        <v>369</v>
      </c>
      <c r="B514" s="294" t="s">
        <v>57</v>
      </c>
      <c r="C514" s="20">
        <v>159</v>
      </c>
      <c r="D514" s="20">
        <v>75.2</v>
      </c>
      <c r="E514" s="20">
        <v>159</v>
      </c>
      <c r="F514" s="20">
        <v>75.2</v>
      </c>
      <c r="G514" s="21">
        <f t="shared" si="15"/>
        <v>23.913600000000002</v>
      </c>
      <c r="H514" s="22">
        <v>2010</v>
      </c>
      <c r="I514" s="23" t="s">
        <v>23</v>
      </c>
      <c r="J514" s="20">
        <v>32</v>
      </c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</row>
    <row r="515" spans="1:76" x14ac:dyDescent="0.2">
      <c r="A515" s="30" t="s">
        <v>24</v>
      </c>
      <c r="B515" s="295"/>
      <c r="C515" s="20">
        <v>133</v>
      </c>
      <c r="D515" s="20">
        <v>75.2</v>
      </c>
      <c r="E515" s="20">
        <v>108</v>
      </c>
      <c r="F515" s="20">
        <v>75.2</v>
      </c>
      <c r="G515" s="21">
        <f t="shared" si="15"/>
        <v>18.123200000000004</v>
      </c>
      <c r="H515" s="22">
        <v>2010</v>
      </c>
      <c r="I515" s="23" t="s">
        <v>23</v>
      </c>
      <c r="J515" s="20">
        <v>32</v>
      </c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</row>
    <row r="516" spans="1:76" x14ac:dyDescent="0.2">
      <c r="A516" s="26"/>
      <c r="B516" s="89">
        <v>399</v>
      </c>
      <c r="C516" s="20">
        <v>159</v>
      </c>
      <c r="D516" s="20">
        <v>52</v>
      </c>
      <c r="E516" s="20">
        <v>159</v>
      </c>
      <c r="F516" s="20">
        <v>52</v>
      </c>
      <c r="G516" s="21">
        <f t="shared" si="15"/>
        <v>16.536000000000001</v>
      </c>
      <c r="H516" s="22" t="s">
        <v>18</v>
      </c>
      <c r="I516" s="23" t="s">
        <v>23</v>
      </c>
      <c r="J516" s="20">
        <v>100</v>
      </c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</row>
    <row r="517" spans="1:76" x14ac:dyDescent="0.2">
      <c r="A517" s="30" t="s">
        <v>24</v>
      </c>
      <c r="B517" s="89">
        <v>115</v>
      </c>
      <c r="C517" s="20">
        <v>133</v>
      </c>
      <c r="D517" s="20">
        <v>52</v>
      </c>
      <c r="E517" s="20">
        <v>108</v>
      </c>
      <c r="F517" s="20">
        <v>52</v>
      </c>
      <c r="G517" s="21">
        <f t="shared" si="15"/>
        <v>12.532</v>
      </c>
      <c r="H517" s="22" t="s">
        <v>18</v>
      </c>
      <c r="I517" s="23" t="s">
        <v>23</v>
      </c>
      <c r="J517" s="20">
        <v>100</v>
      </c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</row>
    <row r="518" spans="1:76" x14ac:dyDescent="0.2">
      <c r="A518" s="26" t="s">
        <v>370</v>
      </c>
      <c r="B518" s="89">
        <v>592</v>
      </c>
      <c r="C518" s="20">
        <v>159</v>
      </c>
      <c r="D518" s="20">
        <v>40</v>
      </c>
      <c r="E518" s="20">
        <v>159</v>
      </c>
      <c r="F518" s="20">
        <v>40</v>
      </c>
      <c r="G518" s="21">
        <f t="shared" si="15"/>
        <v>12.72</v>
      </c>
      <c r="H518" s="22" t="s">
        <v>18</v>
      </c>
      <c r="I518" s="23" t="s">
        <v>33</v>
      </c>
      <c r="J518" s="20">
        <v>100</v>
      </c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</row>
    <row r="519" spans="1:76" x14ac:dyDescent="0.2">
      <c r="A519" s="30" t="s">
        <v>24</v>
      </c>
      <c r="B519" s="89">
        <v>175</v>
      </c>
      <c r="C519" s="20">
        <v>133</v>
      </c>
      <c r="D519" s="20">
        <v>40</v>
      </c>
      <c r="E519" s="20">
        <v>89</v>
      </c>
      <c r="F519" s="20">
        <v>40</v>
      </c>
      <c r="G519" s="21">
        <f t="shared" si="15"/>
        <v>8.879999999999999</v>
      </c>
      <c r="H519" s="22" t="s">
        <v>18</v>
      </c>
      <c r="I519" s="23" t="s">
        <v>33</v>
      </c>
      <c r="J519" s="20">
        <v>100</v>
      </c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</row>
    <row r="520" spans="1:76" x14ac:dyDescent="0.2">
      <c r="A520" s="26" t="s">
        <v>371</v>
      </c>
      <c r="B520" s="89">
        <v>593</v>
      </c>
      <c r="C520" s="20">
        <v>159</v>
      </c>
      <c r="D520" s="20">
        <v>38</v>
      </c>
      <c r="E520" s="20">
        <v>159</v>
      </c>
      <c r="F520" s="20">
        <v>38</v>
      </c>
      <c r="G520" s="21">
        <f t="shared" si="15"/>
        <v>12.084</v>
      </c>
      <c r="H520" s="22" t="s">
        <v>18</v>
      </c>
      <c r="I520" s="23" t="s">
        <v>33</v>
      </c>
      <c r="J520" s="20">
        <v>100</v>
      </c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</row>
    <row r="521" spans="1:76" x14ac:dyDescent="0.2">
      <c r="A521" s="30" t="s">
        <v>24</v>
      </c>
      <c r="B521" s="89">
        <v>183</v>
      </c>
      <c r="C521" s="20">
        <v>133</v>
      </c>
      <c r="D521" s="20">
        <v>38</v>
      </c>
      <c r="E521" s="20">
        <v>57</v>
      </c>
      <c r="F521" s="20">
        <v>38</v>
      </c>
      <c r="G521" s="21">
        <f t="shared" si="15"/>
        <v>7.2200000000000006</v>
      </c>
      <c r="H521" s="22" t="s">
        <v>18</v>
      </c>
      <c r="I521" s="23" t="s">
        <v>33</v>
      </c>
      <c r="J521" s="20">
        <v>100</v>
      </c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</row>
    <row r="522" spans="1:76" x14ac:dyDescent="0.2">
      <c r="A522" s="26" t="s">
        <v>372</v>
      </c>
      <c r="B522" s="89">
        <v>594</v>
      </c>
      <c r="C522" s="20">
        <v>159</v>
      </c>
      <c r="D522" s="20">
        <v>90</v>
      </c>
      <c r="E522" s="20">
        <v>159</v>
      </c>
      <c r="F522" s="20">
        <v>90</v>
      </c>
      <c r="G522" s="21">
        <f t="shared" si="15"/>
        <v>28.62</v>
      </c>
      <c r="H522" s="22" t="s">
        <v>18</v>
      </c>
      <c r="I522" s="23" t="s">
        <v>33</v>
      </c>
      <c r="J522" s="20">
        <v>100</v>
      </c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</row>
    <row r="523" spans="1:76" x14ac:dyDescent="0.2">
      <c r="A523" s="30" t="s">
        <v>24</v>
      </c>
      <c r="B523" s="89">
        <v>184</v>
      </c>
      <c r="C523" s="20">
        <v>133</v>
      </c>
      <c r="D523" s="20">
        <v>90</v>
      </c>
      <c r="E523" s="20">
        <v>57</v>
      </c>
      <c r="F523" s="20">
        <v>90</v>
      </c>
      <c r="G523" s="21">
        <f t="shared" si="15"/>
        <v>17.100000000000001</v>
      </c>
      <c r="H523" s="22" t="s">
        <v>18</v>
      </c>
      <c r="I523" s="23" t="s">
        <v>33</v>
      </c>
      <c r="J523" s="20">
        <v>100</v>
      </c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</row>
    <row r="524" spans="1:76" x14ac:dyDescent="0.2">
      <c r="A524" s="26" t="s">
        <v>373</v>
      </c>
      <c r="B524" s="89">
        <v>595</v>
      </c>
      <c r="C524" s="20">
        <v>108</v>
      </c>
      <c r="D524" s="20">
        <v>117</v>
      </c>
      <c r="E524" s="20">
        <v>108</v>
      </c>
      <c r="F524" s="20">
        <v>117</v>
      </c>
      <c r="G524" s="21">
        <f t="shared" si="15"/>
        <v>25.271999999999998</v>
      </c>
      <c r="H524" s="22">
        <v>2012</v>
      </c>
      <c r="I524" s="23" t="s">
        <v>33</v>
      </c>
      <c r="J524" s="20">
        <v>24</v>
      </c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</row>
    <row r="525" spans="1:76" x14ac:dyDescent="0.2">
      <c r="A525" s="30" t="s">
        <v>24</v>
      </c>
      <c r="B525" s="89">
        <v>196</v>
      </c>
      <c r="C525" s="20">
        <v>108</v>
      </c>
      <c r="D525" s="20">
        <v>117</v>
      </c>
      <c r="E525" s="20">
        <v>57</v>
      </c>
      <c r="F525" s="20">
        <v>117</v>
      </c>
      <c r="G525" s="21">
        <f t="shared" si="15"/>
        <v>19.305</v>
      </c>
      <c r="H525" s="22">
        <v>2012</v>
      </c>
      <c r="I525" s="23" t="s">
        <v>33</v>
      </c>
      <c r="J525" s="20">
        <v>24</v>
      </c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</row>
    <row r="526" spans="1:76" x14ac:dyDescent="0.2">
      <c r="A526" s="26" t="s">
        <v>374</v>
      </c>
      <c r="B526" s="89">
        <v>596</v>
      </c>
      <c r="C526" s="20">
        <v>108</v>
      </c>
      <c r="D526" s="20">
        <v>28</v>
      </c>
      <c r="E526" s="20">
        <v>108</v>
      </c>
      <c r="F526" s="20">
        <v>28</v>
      </c>
      <c r="G526" s="21">
        <f t="shared" si="15"/>
        <v>6.048</v>
      </c>
      <c r="H526" s="22">
        <v>2012</v>
      </c>
      <c r="I526" s="23" t="s">
        <v>33</v>
      </c>
      <c r="J526" s="20">
        <v>24</v>
      </c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</row>
    <row r="527" spans="1:76" x14ac:dyDescent="0.2">
      <c r="A527" s="30" t="s">
        <v>24</v>
      </c>
      <c r="B527" s="89">
        <v>198</v>
      </c>
      <c r="C527" s="20">
        <v>108</v>
      </c>
      <c r="D527" s="20">
        <v>28</v>
      </c>
      <c r="E527" s="20">
        <v>57</v>
      </c>
      <c r="F527" s="20">
        <v>28</v>
      </c>
      <c r="G527" s="21">
        <f t="shared" si="15"/>
        <v>4.62</v>
      </c>
      <c r="H527" s="22">
        <v>2012</v>
      </c>
      <c r="I527" s="23" t="s">
        <v>33</v>
      </c>
      <c r="J527" s="20">
        <v>24</v>
      </c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</row>
    <row r="528" spans="1:76" x14ac:dyDescent="0.2">
      <c r="A528" s="26" t="s">
        <v>375</v>
      </c>
      <c r="B528" s="89">
        <v>597</v>
      </c>
      <c r="C528" s="20">
        <v>108</v>
      </c>
      <c r="D528" s="20">
        <v>33</v>
      </c>
      <c r="E528" s="20">
        <v>108</v>
      </c>
      <c r="F528" s="20">
        <v>33</v>
      </c>
      <c r="G528" s="21">
        <f t="shared" si="15"/>
        <v>7.1280000000000001</v>
      </c>
      <c r="H528" s="22">
        <v>2012</v>
      </c>
      <c r="I528" s="23" t="s">
        <v>33</v>
      </c>
      <c r="J528" s="20">
        <v>24</v>
      </c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</row>
    <row r="529" spans="1:76" x14ac:dyDescent="0.2">
      <c r="A529" s="30" t="s">
        <v>24</v>
      </c>
      <c r="B529" s="89">
        <v>200</v>
      </c>
      <c r="C529" s="20">
        <v>89</v>
      </c>
      <c r="D529" s="20">
        <v>33</v>
      </c>
      <c r="E529" s="20">
        <v>57</v>
      </c>
      <c r="F529" s="20">
        <v>33</v>
      </c>
      <c r="G529" s="21">
        <f t="shared" si="15"/>
        <v>4.8179999999999996</v>
      </c>
      <c r="H529" s="22">
        <v>2012</v>
      </c>
      <c r="I529" s="23" t="s">
        <v>33</v>
      </c>
      <c r="J529" s="20">
        <v>24</v>
      </c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</row>
    <row r="530" spans="1:76" x14ac:dyDescent="0.2">
      <c r="A530" s="26" t="s">
        <v>376</v>
      </c>
      <c r="B530" s="89">
        <v>812</v>
      </c>
      <c r="C530" s="20">
        <v>108</v>
      </c>
      <c r="D530" s="20">
        <v>44</v>
      </c>
      <c r="E530" s="20">
        <v>108</v>
      </c>
      <c r="F530" s="20">
        <v>44</v>
      </c>
      <c r="G530" s="21">
        <f t="shared" si="15"/>
        <v>9.5039999999999996</v>
      </c>
      <c r="H530" s="22">
        <v>2012</v>
      </c>
      <c r="I530" s="23" t="s">
        <v>33</v>
      </c>
      <c r="J530" s="20">
        <v>24</v>
      </c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</row>
    <row r="531" spans="1:76" x14ac:dyDescent="0.2">
      <c r="A531" s="30" t="s">
        <v>24</v>
      </c>
      <c r="B531" s="89">
        <v>202</v>
      </c>
      <c r="C531" s="20">
        <v>89</v>
      </c>
      <c r="D531" s="20">
        <v>44</v>
      </c>
      <c r="E531" s="20">
        <v>57</v>
      </c>
      <c r="F531" s="20">
        <v>44</v>
      </c>
      <c r="G531" s="21">
        <f t="shared" si="15"/>
        <v>6.4239999999999995</v>
      </c>
      <c r="H531" s="22">
        <v>2012</v>
      </c>
      <c r="I531" s="23" t="s">
        <v>33</v>
      </c>
      <c r="J531" s="20">
        <v>24</v>
      </c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</row>
    <row r="532" spans="1:76" x14ac:dyDescent="0.2">
      <c r="A532" s="26" t="s">
        <v>377</v>
      </c>
      <c r="B532" s="89">
        <v>814</v>
      </c>
      <c r="C532" s="20">
        <v>89</v>
      </c>
      <c r="D532" s="20">
        <v>14</v>
      </c>
      <c r="E532" s="20">
        <v>89</v>
      </c>
      <c r="F532" s="20">
        <v>14</v>
      </c>
      <c r="G532" s="21">
        <f t="shared" si="15"/>
        <v>2.492</v>
      </c>
      <c r="H532" s="22">
        <v>2012</v>
      </c>
      <c r="I532" s="23" t="s">
        <v>33</v>
      </c>
      <c r="J532" s="20">
        <v>24</v>
      </c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</row>
    <row r="533" spans="1:76" x14ac:dyDescent="0.2">
      <c r="A533" s="30" t="s">
        <v>24</v>
      </c>
      <c r="B533" s="94" t="s">
        <v>378</v>
      </c>
      <c r="C533" s="20">
        <v>76</v>
      </c>
      <c r="D533" s="20">
        <v>14</v>
      </c>
      <c r="E533" s="20">
        <v>57</v>
      </c>
      <c r="F533" s="20">
        <v>14</v>
      </c>
      <c r="G533" s="21">
        <f t="shared" si="15"/>
        <v>1.8620000000000001</v>
      </c>
      <c r="H533" s="22">
        <v>2012</v>
      </c>
      <c r="I533" s="23" t="s">
        <v>33</v>
      </c>
      <c r="J533" s="20">
        <v>24</v>
      </c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</row>
    <row r="534" spans="1:76" x14ac:dyDescent="0.2">
      <c r="A534" s="26" t="s">
        <v>379</v>
      </c>
      <c r="B534" s="89">
        <v>817</v>
      </c>
      <c r="C534" s="20">
        <v>89</v>
      </c>
      <c r="D534" s="20">
        <v>74</v>
      </c>
      <c r="E534" s="20">
        <v>89</v>
      </c>
      <c r="F534" s="20">
        <v>74</v>
      </c>
      <c r="G534" s="21">
        <f t="shared" si="15"/>
        <v>13.171999999999999</v>
      </c>
      <c r="H534" s="22">
        <v>2012</v>
      </c>
      <c r="I534" s="23" t="s">
        <v>33</v>
      </c>
      <c r="J534" s="20">
        <v>24</v>
      </c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</row>
    <row r="535" spans="1:76" x14ac:dyDescent="0.2">
      <c r="A535" s="30" t="s">
        <v>24</v>
      </c>
      <c r="B535" s="89">
        <v>207</v>
      </c>
      <c r="C535" s="20">
        <v>76</v>
      </c>
      <c r="D535" s="20">
        <v>74</v>
      </c>
      <c r="E535" s="20">
        <v>57</v>
      </c>
      <c r="F535" s="20">
        <v>74</v>
      </c>
      <c r="G535" s="21">
        <f t="shared" si="15"/>
        <v>9.8419999999999987</v>
      </c>
      <c r="H535" s="22">
        <v>2012</v>
      </c>
      <c r="I535" s="23" t="s">
        <v>33</v>
      </c>
      <c r="J535" s="20">
        <v>24</v>
      </c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</row>
    <row r="536" spans="1:76" x14ac:dyDescent="0.2">
      <c r="A536" s="26" t="s">
        <v>380</v>
      </c>
      <c r="B536" s="89">
        <v>816</v>
      </c>
      <c r="C536" s="20">
        <v>89</v>
      </c>
      <c r="D536" s="20">
        <v>10</v>
      </c>
      <c r="E536" s="20">
        <v>89</v>
      </c>
      <c r="F536" s="20">
        <v>10</v>
      </c>
      <c r="G536" s="21">
        <f t="shared" si="15"/>
        <v>1.7799999999999998</v>
      </c>
      <c r="H536" s="22">
        <v>1979</v>
      </c>
      <c r="I536" s="23" t="s">
        <v>33</v>
      </c>
      <c r="J536" s="20">
        <v>100</v>
      </c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</row>
    <row r="537" spans="1:76" x14ac:dyDescent="0.2">
      <c r="A537" s="30" t="s">
        <v>24</v>
      </c>
      <c r="B537" s="89">
        <v>206</v>
      </c>
      <c r="C537" s="20">
        <v>57</v>
      </c>
      <c r="D537" s="20">
        <v>10</v>
      </c>
      <c r="E537" s="20">
        <v>32</v>
      </c>
      <c r="F537" s="20">
        <v>10</v>
      </c>
      <c r="G537" s="21">
        <f t="shared" si="15"/>
        <v>0.89000000000000012</v>
      </c>
      <c r="H537" s="22">
        <v>1979</v>
      </c>
      <c r="I537" s="23" t="s">
        <v>33</v>
      </c>
      <c r="J537" s="20">
        <v>100</v>
      </c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</row>
    <row r="538" spans="1:76" x14ac:dyDescent="0.2">
      <c r="A538" s="26" t="s">
        <v>381</v>
      </c>
      <c r="B538" s="89">
        <v>811</v>
      </c>
      <c r="C538" s="20">
        <v>89</v>
      </c>
      <c r="D538" s="20">
        <v>6</v>
      </c>
      <c r="E538" s="20">
        <v>89</v>
      </c>
      <c r="F538" s="20">
        <v>6</v>
      </c>
      <c r="G538" s="21">
        <f t="shared" si="15"/>
        <v>1.0680000000000001</v>
      </c>
      <c r="H538" s="22">
        <v>1979</v>
      </c>
      <c r="I538" s="23" t="s">
        <v>33</v>
      </c>
      <c r="J538" s="20">
        <v>100</v>
      </c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</row>
    <row r="539" spans="1:76" x14ac:dyDescent="0.2">
      <c r="A539" s="30" t="s">
        <v>24</v>
      </c>
      <c r="B539" s="89">
        <v>203</v>
      </c>
      <c r="C539" s="20">
        <v>57</v>
      </c>
      <c r="D539" s="20">
        <v>6</v>
      </c>
      <c r="E539" s="20">
        <v>38</v>
      </c>
      <c r="F539" s="20">
        <v>6</v>
      </c>
      <c r="G539" s="21">
        <f t="shared" si="15"/>
        <v>0.57000000000000006</v>
      </c>
      <c r="H539" s="22">
        <v>1979</v>
      </c>
      <c r="I539" s="23" t="s">
        <v>33</v>
      </c>
      <c r="J539" s="20">
        <v>100</v>
      </c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</row>
    <row r="540" spans="1:76" x14ac:dyDescent="0.2">
      <c r="A540" s="26" t="s">
        <v>382</v>
      </c>
      <c r="B540" s="89">
        <v>809</v>
      </c>
      <c r="C540" s="20">
        <v>57</v>
      </c>
      <c r="D540" s="20">
        <v>17.8</v>
      </c>
      <c r="E540" s="20">
        <v>57</v>
      </c>
      <c r="F540" s="20">
        <v>17.8</v>
      </c>
      <c r="G540" s="21">
        <f t="shared" si="15"/>
        <v>2.0292000000000003</v>
      </c>
      <c r="H540" s="22">
        <v>2015</v>
      </c>
      <c r="I540" s="23" t="s">
        <v>33</v>
      </c>
      <c r="J540" s="20">
        <v>12</v>
      </c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</row>
    <row r="541" spans="1:76" x14ac:dyDescent="0.2">
      <c r="A541" s="30" t="s">
        <v>24</v>
      </c>
      <c r="B541" s="89">
        <v>199</v>
      </c>
      <c r="C541" s="20">
        <v>57</v>
      </c>
      <c r="D541" s="20">
        <v>17.8</v>
      </c>
      <c r="E541" s="20">
        <v>38</v>
      </c>
      <c r="F541" s="20">
        <v>17.8</v>
      </c>
      <c r="G541" s="21">
        <f t="shared" si="15"/>
        <v>1.6910000000000003</v>
      </c>
      <c r="H541" s="22">
        <v>2015</v>
      </c>
      <c r="I541" s="23" t="s">
        <v>33</v>
      </c>
      <c r="J541" s="20">
        <v>12</v>
      </c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</row>
    <row r="542" spans="1:76" x14ac:dyDescent="0.2">
      <c r="A542" s="26" t="s">
        <v>383</v>
      </c>
      <c r="B542" s="89">
        <v>679</v>
      </c>
      <c r="C542" s="20">
        <v>57</v>
      </c>
      <c r="D542" s="20">
        <v>23.8</v>
      </c>
      <c r="E542" s="20">
        <v>57</v>
      </c>
      <c r="F542" s="20">
        <v>23.8</v>
      </c>
      <c r="G542" s="21">
        <f t="shared" si="15"/>
        <v>2.7132000000000001</v>
      </c>
      <c r="H542" s="22">
        <v>2015</v>
      </c>
      <c r="I542" s="23" t="s">
        <v>23</v>
      </c>
      <c r="J542" s="20">
        <v>12</v>
      </c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</row>
    <row r="543" spans="1:76" x14ac:dyDescent="0.2">
      <c r="A543" s="30" t="s">
        <v>24</v>
      </c>
      <c r="B543" s="89">
        <v>217</v>
      </c>
      <c r="C543" s="20">
        <v>57</v>
      </c>
      <c r="D543" s="20">
        <v>23.8</v>
      </c>
      <c r="E543" s="20">
        <v>38</v>
      </c>
      <c r="F543" s="20">
        <v>23.8</v>
      </c>
      <c r="G543" s="21">
        <f t="shared" si="15"/>
        <v>2.2610000000000001</v>
      </c>
      <c r="H543" s="22">
        <v>2015</v>
      </c>
      <c r="I543" s="23" t="s">
        <v>23</v>
      </c>
      <c r="J543" s="20">
        <v>12</v>
      </c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</row>
    <row r="544" spans="1:76" x14ac:dyDescent="0.2">
      <c r="A544" s="26" t="s">
        <v>384</v>
      </c>
      <c r="B544" s="89">
        <v>679</v>
      </c>
      <c r="C544" s="20">
        <v>38</v>
      </c>
      <c r="D544" s="20">
        <v>6.4</v>
      </c>
      <c r="E544" s="20">
        <v>38</v>
      </c>
      <c r="F544" s="20">
        <v>6.4</v>
      </c>
      <c r="G544" s="21">
        <f t="shared" ref="G544:G607" si="16">((C544/1000)*D544)+((E544/1000)*F544)</f>
        <v>0.4864</v>
      </c>
      <c r="H544" s="22">
        <v>2015</v>
      </c>
      <c r="I544" s="23" t="s">
        <v>23</v>
      </c>
      <c r="J544" s="20">
        <v>12</v>
      </c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</row>
    <row r="545" spans="1:76" x14ac:dyDescent="0.2">
      <c r="A545" s="30" t="s">
        <v>24</v>
      </c>
      <c r="B545" s="89">
        <v>217</v>
      </c>
      <c r="C545" s="20">
        <v>38</v>
      </c>
      <c r="D545" s="20">
        <v>6.4</v>
      </c>
      <c r="E545" s="20">
        <v>32</v>
      </c>
      <c r="F545" s="20">
        <v>6.4</v>
      </c>
      <c r="G545" s="21">
        <f t="shared" si="16"/>
        <v>0.44800000000000001</v>
      </c>
      <c r="H545" s="22">
        <v>2015</v>
      </c>
      <c r="I545" s="23" t="s">
        <v>23</v>
      </c>
      <c r="J545" s="20">
        <v>12</v>
      </c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</row>
    <row r="546" spans="1:76" x14ac:dyDescent="0.2">
      <c r="A546" s="26" t="s">
        <v>385</v>
      </c>
      <c r="B546" s="89">
        <v>680</v>
      </c>
      <c r="C546" s="20">
        <v>57</v>
      </c>
      <c r="D546" s="20">
        <v>67.599999999999994</v>
      </c>
      <c r="E546" s="20">
        <v>57</v>
      </c>
      <c r="F546" s="20">
        <v>67.599999999999994</v>
      </c>
      <c r="G546" s="21">
        <f t="shared" si="16"/>
        <v>7.7063999999999995</v>
      </c>
      <c r="H546" s="22">
        <v>2015</v>
      </c>
      <c r="I546" s="23" t="s">
        <v>23</v>
      </c>
      <c r="J546" s="20">
        <v>12</v>
      </c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</row>
    <row r="547" spans="1:76" x14ac:dyDescent="0.2">
      <c r="A547" s="30" t="s">
        <v>24</v>
      </c>
      <c r="B547" s="89">
        <v>218</v>
      </c>
      <c r="C547" s="20">
        <v>38</v>
      </c>
      <c r="D547" s="20">
        <v>67.599999999999994</v>
      </c>
      <c r="E547" s="20">
        <v>32</v>
      </c>
      <c r="F547" s="20">
        <v>67.599999999999994</v>
      </c>
      <c r="G547" s="21">
        <f t="shared" si="16"/>
        <v>4.7319999999999993</v>
      </c>
      <c r="H547" s="22">
        <v>2015</v>
      </c>
      <c r="I547" s="23" t="s">
        <v>23</v>
      </c>
      <c r="J547" s="20">
        <v>12</v>
      </c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</row>
    <row r="548" spans="1:76" x14ac:dyDescent="0.2">
      <c r="A548" s="26" t="s">
        <v>386</v>
      </c>
      <c r="B548" s="89">
        <v>807</v>
      </c>
      <c r="C548" s="20">
        <v>108</v>
      </c>
      <c r="D548" s="20">
        <v>60</v>
      </c>
      <c r="E548" s="20">
        <v>108</v>
      </c>
      <c r="F548" s="20">
        <v>60</v>
      </c>
      <c r="G548" s="21">
        <f t="shared" si="16"/>
        <v>12.959999999999999</v>
      </c>
      <c r="H548" s="22" t="s">
        <v>18</v>
      </c>
      <c r="I548" s="23" t="s">
        <v>33</v>
      </c>
      <c r="J548" s="20">
        <v>100</v>
      </c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</row>
    <row r="549" spans="1:76" x14ac:dyDescent="0.2">
      <c r="A549" s="30" t="s">
        <v>24</v>
      </c>
      <c r="B549" s="89">
        <v>193</v>
      </c>
      <c r="C549" s="20">
        <v>76</v>
      </c>
      <c r="D549" s="20">
        <v>60</v>
      </c>
      <c r="E549" s="20">
        <v>57</v>
      </c>
      <c r="F549" s="20">
        <v>60</v>
      </c>
      <c r="G549" s="21">
        <f t="shared" si="16"/>
        <v>7.9799999999999995</v>
      </c>
      <c r="H549" s="22" t="s">
        <v>18</v>
      </c>
      <c r="I549" s="23" t="s">
        <v>33</v>
      </c>
      <c r="J549" s="20">
        <v>100</v>
      </c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</row>
    <row r="550" spans="1:76" x14ac:dyDescent="0.2">
      <c r="A550" s="26" t="s">
        <v>387</v>
      </c>
      <c r="B550" s="89">
        <v>802</v>
      </c>
      <c r="C550" s="20">
        <v>76</v>
      </c>
      <c r="D550" s="20">
        <v>50</v>
      </c>
      <c r="E550" s="20">
        <v>76</v>
      </c>
      <c r="F550" s="20">
        <v>50</v>
      </c>
      <c r="G550" s="21">
        <f t="shared" si="16"/>
        <v>7.6</v>
      </c>
      <c r="H550" s="22" t="s">
        <v>18</v>
      </c>
      <c r="I550" s="23" t="s">
        <v>33</v>
      </c>
      <c r="J550" s="20">
        <v>100</v>
      </c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</row>
    <row r="551" spans="1:76" x14ac:dyDescent="0.2">
      <c r="A551" s="30" t="s">
        <v>24</v>
      </c>
      <c r="B551" s="89">
        <v>188</v>
      </c>
      <c r="C551" s="20">
        <v>76</v>
      </c>
      <c r="D551" s="20">
        <v>50</v>
      </c>
      <c r="E551" s="20">
        <v>57</v>
      </c>
      <c r="F551" s="20">
        <v>50</v>
      </c>
      <c r="G551" s="21">
        <f t="shared" si="16"/>
        <v>6.65</v>
      </c>
      <c r="H551" s="22" t="s">
        <v>18</v>
      </c>
      <c r="I551" s="23" t="s">
        <v>33</v>
      </c>
      <c r="J551" s="20">
        <v>100</v>
      </c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</row>
    <row r="552" spans="1:76" x14ac:dyDescent="0.2">
      <c r="A552" s="26" t="s">
        <v>388</v>
      </c>
      <c r="B552" s="89">
        <v>795</v>
      </c>
      <c r="C552" s="20">
        <v>76</v>
      </c>
      <c r="D552" s="20">
        <v>30</v>
      </c>
      <c r="E552" s="20">
        <v>76</v>
      </c>
      <c r="F552" s="20">
        <v>30</v>
      </c>
      <c r="G552" s="21">
        <f t="shared" si="16"/>
        <v>4.5599999999999996</v>
      </c>
      <c r="H552" s="22" t="s">
        <v>18</v>
      </c>
      <c r="I552" s="23" t="s">
        <v>33</v>
      </c>
      <c r="J552" s="20">
        <v>100</v>
      </c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</row>
    <row r="553" spans="1:76" x14ac:dyDescent="0.2">
      <c r="A553" s="26" t="s">
        <v>389</v>
      </c>
      <c r="B553" s="89">
        <v>779</v>
      </c>
      <c r="C553" s="20">
        <v>108</v>
      </c>
      <c r="D553" s="20">
        <v>130</v>
      </c>
      <c r="E553" s="20">
        <v>108</v>
      </c>
      <c r="F553" s="20">
        <v>130</v>
      </c>
      <c r="G553" s="21">
        <f t="shared" si="16"/>
        <v>28.08</v>
      </c>
      <c r="H553" s="22">
        <v>1990</v>
      </c>
      <c r="I553" s="23" t="s">
        <v>33</v>
      </c>
      <c r="J553" s="20">
        <v>100</v>
      </c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</row>
    <row r="554" spans="1:76" x14ac:dyDescent="0.2">
      <c r="A554" s="30" t="s">
        <v>24</v>
      </c>
      <c r="B554" s="89">
        <v>174</v>
      </c>
      <c r="C554" s="20">
        <v>133</v>
      </c>
      <c r="D554" s="20">
        <v>130</v>
      </c>
      <c r="E554" s="20">
        <v>108</v>
      </c>
      <c r="F554" s="20">
        <v>130</v>
      </c>
      <c r="G554" s="21">
        <f t="shared" si="16"/>
        <v>31.33</v>
      </c>
      <c r="H554" s="22" t="s">
        <v>18</v>
      </c>
      <c r="I554" s="23" t="s">
        <v>33</v>
      </c>
      <c r="J554" s="20">
        <v>100</v>
      </c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</row>
    <row r="555" spans="1:76" x14ac:dyDescent="0.2">
      <c r="A555" s="26" t="s">
        <v>390</v>
      </c>
      <c r="B555" s="89">
        <v>598</v>
      </c>
      <c r="C555" s="20">
        <v>219</v>
      </c>
      <c r="D555" s="20">
        <v>40</v>
      </c>
      <c r="E555" s="20">
        <v>219</v>
      </c>
      <c r="F555" s="20">
        <v>40</v>
      </c>
      <c r="G555" s="21">
        <f t="shared" si="16"/>
        <v>17.52</v>
      </c>
      <c r="H555" s="22" t="s">
        <v>18</v>
      </c>
      <c r="I555" s="23" t="s">
        <v>33</v>
      </c>
      <c r="J555" s="20">
        <v>100</v>
      </c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</row>
    <row r="556" spans="1:76" x14ac:dyDescent="0.2">
      <c r="A556" s="30" t="s">
        <v>24</v>
      </c>
      <c r="B556" s="89">
        <v>163</v>
      </c>
      <c r="C556" s="20">
        <v>159</v>
      </c>
      <c r="D556" s="20">
        <v>40</v>
      </c>
      <c r="E556" s="20">
        <v>89</v>
      </c>
      <c r="F556" s="20">
        <v>40</v>
      </c>
      <c r="G556" s="21">
        <f t="shared" si="16"/>
        <v>9.92</v>
      </c>
      <c r="H556" s="22" t="s">
        <v>18</v>
      </c>
      <c r="I556" s="23" t="s">
        <v>33</v>
      </c>
      <c r="J556" s="20">
        <v>100</v>
      </c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</row>
    <row r="557" spans="1:76" ht="22.5" x14ac:dyDescent="0.2">
      <c r="A557" s="26" t="s">
        <v>391</v>
      </c>
      <c r="B557" s="66" t="s">
        <v>57</v>
      </c>
      <c r="C557" s="20">
        <v>159</v>
      </c>
      <c r="D557" s="20">
        <v>15</v>
      </c>
      <c r="E557" s="20">
        <v>159</v>
      </c>
      <c r="F557" s="20">
        <v>15</v>
      </c>
      <c r="G557" s="21">
        <f t="shared" si="16"/>
        <v>4.7700000000000005</v>
      </c>
      <c r="H557" s="22">
        <v>1970</v>
      </c>
      <c r="I557" s="23" t="s">
        <v>68</v>
      </c>
      <c r="J557" s="20">
        <v>100</v>
      </c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</row>
    <row r="558" spans="1:76" x14ac:dyDescent="0.2">
      <c r="A558" s="30" t="s">
        <v>24</v>
      </c>
      <c r="B558" s="89">
        <v>130</v>
      </c>
      <c r="C558" s="20">
        <v>159</v>
      </c>
      <c r="D558" s="20">
        <v>15</v>
      </c>
      <c r="E558" s="20">
        <v>89</v>
      </c>
      <c r="F558" s="20">
        <v>15</v>
      </c>
      <c r="G558" s="21">
        <f t="shared" si="16"/>
        <v>3.72</v>
      </c>
      <c r="H558" s="22">
        <v>1970</v>
      </c>
      <c r="I558" s="23" t="s">
        <v>68</v>
      </c>
      <c r="J558" s="20">
        <v>100</v>
      </c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</row>
    <row r="559" spans="1:76" x14ac:dyDescent="0.2">
      <c r="A559" s="26" t="s">
        <v>392</v>
      </c>
      <c r="B559" s="89">
        <v>364</v>
      </c>
      <c r="C559" s="20">
        <v>219</v>
      </c>
      <c r="D559" s="20">
        <v>43</v>
      </c>
      <c r="E559" s="20">
        <v>219</v>
      </c>
      <c r="F559" s="20">
        <v>43</v>
      </c>
      <c r="G559" s="21">
        <f t="shared" si="16"/>
        <v>18.834</v>
      </c>
      <c r="H559" s="22" t="s">
        <v>18</v>
      </c>
      <c r="I559" s="23" t="s">
        <v>33</v>
      </c>
      <c r="J559" s="20">
        <v>100</v>
      </c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</row>
    <row r="560" spans="1:76" x14ac:dyDescent="0.2">
      <c r="A560" s="30" t="s">
        <v>24</v>
      </c>
      <c r="B560" s="89">
        <v>130</v>
      </c>
      <c r="C560" s="20">
        <v>159</v>
      </c>
      <c r="D560" s="20">
        <v>43</v>
      </c>
      <c r="E560" s="20">
        <v>89</v>
      </c>
      <c r="F560" s="20">
        <v>43</v>
      </c>
      <c r="G560" s="21">
        <f t="shared" si="16"/>
        <v>10.664</v>
      </c>
      <c r="H560" s="22" t="s">
        <v>18</v>
      </c>
      <c r="I560" s="23" t="s">
        <v>33</v>
      </c>
      <c r="J560" s="20">
        <v>100</v>
      </c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</row>
    <row r="561" spans="1:76" x14ac:dyDescent="0.2">
      <c r="A561" s="26" t="s">
        <v>393</v>
      </c>
      <c r="B561" s="89">
        <v>364</v>
      </c>
      <c r="C561" s="20">
        <v>159</v>
      </c>
      <c r="D561" s="20">
        <v>71.599999999999994</v>
      </c>
      <c r="E561" s="20">
        <v>159</v>
      </c>
      <c r="F561" s="20">
        <v>71.599999999999994</v>
      </c>
      <c r="G561" s="21">
        <f t="shared" si="16"/>
        <v>22.768799999999999</v>
      </c>
      <c r="H561" s="22">
        <v>2010</v>
      </c>
      <c r="I561" s="23" t="s">
        <v>23</v>
      </c>
      <c r="J561" s="20">
        <v>32</v>
      </c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</row>
    <row r="562" spans="1:76" x14ac:dyDescent="0.2">
      <c r="A562" s="30" t="s">
        <v>24</v>
      </c>
      <c r="B562" s="89">
        <v>128</v>
      </c>
      <c r="C562" s="20">
        <v>133</v>
      </c>
      <c r="D562" s="20">
        <v>71.599999999999994</v>
      </c>
      <c r="E562" s="20">
        <v>89</v>
      </c>
      <c r="F562" s="20">
        <v>71.599999999999994</v>
      </c>
      <c r="G562" s="21">
        <f t="shared" si="16"/>
        <v>15.895199999999999</v>
      </c>
      <c r="H562" s="22">
        <v>2010</v>
      </c>
      <c r="I562" s="23" t="s">
        <v>23</v>
      </c>
      <c r="J562" s="20">
        <v>32</v>
      </c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</row>
    <row r="563" spans="1:76" x14ac:dyDescent="0.2">
      <c r="A563" s="26" t="s">
        <v>393</v>
      </c>
      <c r="B563" s="89">
        <v>364</v>
      </c>
      <c r="C563" s="20">
        <v>159</v>
      </c>
      <c r="D563" s="20">
        <v>14.1</v>
      </c>
      <c r="E563" s="20">
        <v>159</v>
      </c>
      <c r="F563" s="20">
        <v>14.1</v>
      </c>
      <c r="G563" s="21">
        <f t="shared" si="16"/>
        <v>4.4837999999999996</v>
      </c>
      <c r="H563" s="22">
        <v>2010</v>
      </c>
      <c r="I563" s="23" t="s">
        <v>68</v>
      </c>
      <c r="J563" s="20">
        <v>32</v>
      </c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</row>
    <row r="564" spans="1:76" x14ac:dyDescent="0.2">
      <c r="A564" s="30" t="s">
        <v>24</v>
      </c>
      <c r="B564" s="89">
        <v>128</v>
      </c>
      <c r="C564" s="20">
        <v>133</v>
      </c>
      <c r="D564" s="20">
        <v>14.1</v>
      </c>
      <c r="E564" s="20">
        <v>89</v>
      </c>
      <c r="F564" s="20">
        <v>14.1</v>
      </c>
      <c r="G564" s="21">
        <f t="shared" si="16"/>
        <v>3.1301999999999999</v>
      </c>
      <c r="H564" s="22">
        <v>2010</v>
      </c>
      <c r="I564" s="23" t="s">
        <v>68</v>
      </c>
      <c r="J564" s="20">
        <v>32</v>
      </c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</row>
    <row r="565" spans="1:76" x14ac:dyDescent="0.2">
      <c r="A565" s="26" t="s">
        <v>394</v>
      </c>
      <c r="B565" s="89">
        <v>430</v>
      </c>
      <c r="C565" s="20">
        <v>133</v>
      </c>
      <c r="D565" s="20">
        <v>92</v>
      </c>
      <c r="E565" s="20">
        <v>133</v>
      </c>
      <c r="F565" s="20">
        <v>92</v>
      </c>
      <c r="G565" s="21">
        <f t="shared" si="16"/>
        <v>24.472000000000001</v>
      </c>
      <c r="H565" s="22" t="s">
        <v>18</v>
      </c>
      <c r="I565" s="23" t="s">
        <v>23</v>
      </c>
      <c r="J565" s="20">
        <v>100</v>
      </c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</row>
    <row r="566" spans="1:76" x14ac:dyDescent="0.2">
      <c r="A566" s="30" t="s">
        <v>24</v>
      </c>
      <c r="B566" s="89">
        <v>129</v>
      </c>
      <c r="C566" s="20">
        <v>108</v>
      </c>
      <c r="D566" s="20">
        <v>92</v>
      </c>
      <c r="E566" s="20">
        <v>108</v>
      </c>
      <c r="F566" s="20">
        <v>92</v>
      </c>
      <c r="G566" s="21">
        <f t="shared" si="16"/>
        <v>19.872</v>
      </c>
      <c r="H566" s="22" t="s">
        <v>18</v>
      </c>
      <c r="I566" s="23" t="s">
        <v>23</v>
      </c>
      <c r="J566" s="20">
        <v>100</v>
      </c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</row>
    <row r="567" spans="1:76" x14ac:dyDescent="0.2">
      <c r="A567" s="26" t="s">
        <v>395</v>
      </c>
      <c r="B567" s="89">
        <v>599</v>
      </c>
      <c r="C567" s="20">
        <v>133</v>
      </c>
      <c r="D567" s="20">
        <v>60</v>
      </c>
      <c r="E567" s="20">
        <v>133</v>
      </c>
      <c r="F567" s="20">
        <v>60</v>
      </c>
      <c r="G567" s="21">
        <f t="shared" si="16"/>
        <v>15.96</v>
      </c>
      <c r="H567" s="22" t="s">
        <v>18</v>
      </c>
      <c r="I567" s="23" t="s">
        <v>33</v>
      </c>
      <c r="J567" s="20">
        <v>100</v>
      </c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</row>
    <row r="568" spans="1:76" x14ac:dyDescent="0.2">
      <c r="A568" s="30" t="s">
        <v>24</v>
      </c>
      <c r="B568" s="89">
        <v>220</v>
      </c>
      <c r="C568" s="20">
        <v>133</v>
      </c>
      <c r="D568" s="20">
        <v>60</v>
      </c>
      <c r="E568" s="20">
        <v>89</v>
      </c>
      <c r="F568" s="20">
        <v>60</v>
      </c>
      <c r="G568" s="21">
        <f t="shared" si="16"/>
        <v>13.32</v>
      </c>
      <c r="H568" s="22" t="s">
        <v>18</v>
      </c>
      <c r="I568" s="23" t="s">
        <v>33</v>
      </c>
      <c r="J568" s="20">
        <v>100</v>
      </c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</row>
    <row r="569" spans="1:76" x14ac:dyDescent="0.2">
      <c r="A569" s="26" t="s">
        <v>396</v>
      </c>
      <c r="B569" s="89">
        <v>600</v>
      </c>
      <c r="C569" s="20">
        <v>133</v>
      </c>
      <c r="D569" s="20">
        <v>5</v>
      </c>
      <c r="E569" s="20">
        <v>133</v>
      </c>
      <c r="F569" s="20">
        <v>5</v>
      </c>
      <c r="G569" s="21">
        <f t="shared" si="16"/>
        <v>1.33</v>
      </c>
      <c r="H569" s="22" t="s">
        <v>18</v>
      </c>
      <c r="I569" s="23" t="s">
        <v>33</v>
      </c>
      <c r="J569" s="20">
        <v>100</v>
      </c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</row>
    <row r="570" spans="1:76" x14ac:dyDescent="0.2">
      <c r="A570" s="30" t="s">
        <v>24</v>
      </c>
      <c r="B570" s="89">
        <v>223</v>
      </c>
      <c r="C570" s="20">
        <v>108</v>
      </c>
      <c r="D570" s="20">
        <v>5</v>
      </c>
      <c r="E570" s="20">
        <v>76</v>
      </c>
      <c r="F570" s="20">
        <v>5</v>
      </c>
      <c r="G570" s="21">
        <f t="shared" si="16"/>
        <v>0.92</v>
      </c>
      <c r="H570" s="22" t="s">
        <v>18</v>
      </c>
      <c r="I570" s="23" t="s">
        <v>33</v>
      </c>
      <c r="J570" s="20">
        <v>100</v>
      </c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</row>
    <row r="571" spans="1:76" x14ac:dyDescent="0.2">
      <c r="A571" s="26" t="s">
        <v>397</v>
      </c>
      <c r="B571" s="89">
        <v>695</v>
      </c>
      <c r="C571" s="20">
        <v>108</v>
      </c>
      <c r="D571" s="20">
        <v>74</v>
      </c>
      <c r="E571" s="20">
        <v>108</v>
      </c>
      <c r="F571" s="20">
        <v>74</v>
      </c>
      <c r="G571" s="21">
        <f t="shared" si="16"/>
        <v>15.984</v>
      </c>
      <c r="H571" s="22" t="s">
        <v>18</v>
      </c>
      <c r="I571" s="23" t="s">
        <v>33</v>
      </c>
      <c r="J571" s="20">
        <v>100</v>
      </c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</row>
    <row r="572" spans="1:76" x14ac:dyDescent="0.2">
      <c r="A572" s="30" t="s">
        <v>24</v>
      </c>
      <c r="B572" s="89">
        <v>225</v>
      </c>
      <c r="C572" s="20">
        <v>108</v>
      </c>
      <c r="D572" s="20">
        <v>74</v>
      </c>
      <c r="E572" s="20">
        <v>76</v>
      </c>
      <c r="F572" s="20">
        <v>74</v>
      </c>
      <c r="G572" s="21">
        <f t="shared" si="16"/>
        <v>13.616</v>
      </c>
      <c r="H572" s="22" t="s">
        <v>18</v>
      </c>
      <c r="I572" s="23" t="s">
        <v>33</v>
      </c>
      <c r="J572" s="20">
        <v>100</v>
      </c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</row>
    <row r="573" spans="1:76" x14ac:dyDescent="0.2">
      <c r="A573" s="26" t="s">
        <v>398</v>
      </c>
      <c r="B573" s="89">
        <v>699</v>
      </c>
      <c r="C573" s="20">
        <v>76</v>
      </c>
      <c r="D573" s="20">
        <v>105</v>
      </c>
      <c r="E573" s="20">
        <v>76</v>
      </c>
      <c r="F573" s="20">
        <v>105</v>
      </c>
      <c r="G573" s="21">
        <f t="shared" si="16"/>
        <v>15.959999999999999</v>
      </c>
      <c r="H573" s="22" t="s">
        <v>18</v>
      </c>
      <c r="I573" s="23" t="s">
        <v>33</v>
      </c>
      <c r="J573" s="20">
        <v>100</v>
      </c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</row>
    <row r="574" spans="1:76" x14ac:dyDescent="0.2">
      <c r="A574" s="30" t="s">
        <v>24</v>
      </c>
      <c r="B574" s="89">
        <v>228</v>
      </c>
      <c r="C574" s="20">
        <v>76</v>
      </c>
      <c r="D574" s="20">
        <v>105</v>
      </c>
      <c r="E574" s="20">
        <v>57</v>
      </c>
      <c r="F574" s="20">
        <v>105</v>
      </c>
      <c r="G574" s="21">
        <f t="shared" si="16"/>
        <v>13.965</v>
      </c>
      <c r="H574" s="22" t="s">
        <v>18</v>
      </c>
      <c r="I574" s="23" t="s">
        <v>33</v>
      </c>
      <c r="J574" s="20">
        <v>100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</row>
    <row r="575" spans="1:76" x14ac:dyDescent="0.2">
      <c r="A575" s="26" t="s">
        <v>399</v>
      </c>
      <c r="B575" s="89">
        <v>698</v>
      </c>
      <c r="C575" s="20">
        <v>89</v>
      </c>
      <c r="D575" s="20">
        <v>10</v>
      </c>
      <c r="E575" s="20">
        <v>89</v>
      </c>
      <c r="F575" s="20">
        <v>10</v>
      </c>
      <c r="G575" s="21">
        <f t="shared" si="16"/>
        <v>1.7799999999999998</v>
      </c>
      <c r="H575" s="22" t="s">
        <v>18</v>
      </c>
      <c r="I575" s="23" t="s">
        <v>33</v>
      </c>
      <c r="J575" s="20">
        <v>100</v>
      </c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</row>
    <row r="576" spans="1:76" x14ac:dyDescent="0.2">
      <c r="A576" s="30" t="s">
        <v>24</v>
      </c>
      <c r="B576" s="101">
        <v>227</v>
      </c>
      <c r="C576" s="20">
        <v>76</v>
      </c>
      <c r="D576" s="20">
        <v>10</v>
      </c>
      <c r="E576" s="20">
        <v>57</v>
      </c>
      <c r="F576" s="20">
        <v>10</v>
      </c>
      <c r="G576" s="21">
        <f t="shared" si="16"/>
        <v>1.33</v>
      </c>
      <c r="H576" s="22" t="s">
        <v>18</v>
      </c>
      <c r="I576" s="23" t="s">
        <v>33</v>
      </c>
      <c r="J576" s="20">
        <v>100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</row>
    <row r="577" spans="1:76" x14ac:dyDescent="0.2">
      <c r="A577" s="26" t="s">
        <v>400</v>
      </c>
      <c r="B577" s="89">
        <v>696</v>
      </c>
      <c r="C577" s="20">
        <v>108</v>
      </c>
      <c r="D577" s="20">
        <v>87</v>
      </c>
      <c r="E577" s="20">
        <v>108</v>
      </c>
      <c r="F577" s="20">
        <v>87</v>
      </c>
      <c r="G577" s="21">
        <f t="shared" si="16"/>
        <v>18.791999999999998</v>
      </c>
      <c r="H577" s="22" t="s">
        <v>18</v>
      </c>
      <c r="I577" s="23" t="s">
        <v>33</v>
      </c>
      <c r="J577" s="20">
        <v>100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</row>
    <row r="578" spans="1:76" x14ac:dyDescent="0.2">
      <c r="A578" s="30" t="s">
        <v>24</v>
      </c>
      <c r="B578" s="89">
        <v>226</v>
      </c>
      <c r="C578" s="20">
        <v>108</v>
      </c>
      <c r="D578" s="20">
        <v>87</v>
      </c>
      <c r="E578" s="20">
        <v>57</v>
      </c>
      <c r="F578" s="20">
        <v>87</v>
      </c>
      <c r="G578" s="21">
        <f t="shared" si="16"/>
        <v>14.355</v>
      </c>
      <c r="H578" s="22" t="s">
        <v>18</v>
      </c>
      <c r="I578" s="23" t="s">
        <v>33</v>
      </c>
      <c r="J578" s="20">
        <v>100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</row>
    <row r="579" spans="1:76" x14ac:dyDescent="0.2">
      <c r="A579" s="26" t="s">
        <v>401</v>
      </c>
      <c r="B579" s="89">
        <v>703</v>
      </c>
      <c r="C579" s="20">
        <v>108</v>
      </c>
      <c r="D579" s="20">
        <v>48</v>
      </c>
      <c r="E579" s="20">
        <v>108</v>
      </c>
      <c r="F579" s="20">
        <v>48</v>
      </c>
      <c r="G579" s="21">
        <f t="shared" si="16"/>
        <v>10.368</v>
      </c>
      <c r="H579" s="22" t="s">
        <v>18</v>
      </c>
      <c r="I579" s="23" t="s">
        <v>33</v>
      </c>
      <c r="J579" s="20">
        <v>100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</row>
    <row r="580" spans="1:76" x14ac:dyDescent="0.2">
      <c r="A580" s="30" t="s">
        <v>24</v>
      </c>
      <c r="B580" s="89">
        <v>233</v>
      </c>
      <c r="C580" s="20">
        <v>89</v>
      </c>
      <c r="D580" s="20">
        <v>48</v>
      </c>
      <c r="E580" s="20">
        <v>57</v>
      </c>
      <c r="F580" s="20">
        <v>48</v>
      </c>
      <c r="G580" s="21">
        <f t="shared" si="16"/>
        <v>7.0080000000000009</v>
      </c>
      <c r="H580" s="22" t="s">
        <v>18</v>
      </c>
      <c r="I580" s="23" t="s">
        <v>33</v>
      </c>
      <c r="J580" s="20">
        <v>100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</row>
    <row r="581" spans="1:76" x14ac:dyDescent="0.2">
      <c r="A581" s="26" t="s">
        <v>402</v>
      </c>
      <c r="B581" s="89">
        <v>706</v>
      </c>
      <c r="C581" s="20">
        <v>76</v>
      </c>
      <c r="D581" s="20">
        <v>55</v>
      </c>
      <c r="E581" s="20">
        <v>76</v>
      </c>
      <c r="F581" s="20">
        <v>55</v>
      </c>
      <c r="G581" s="21">
        <f t="shared" si="16"/>
        <v>8.36</v>
      </c>
      <c r="H581" s="22" t="s">
        <v>18</v>
      </c>
      <c r="I581" s="23" t="s">
        <v>33</v>
      </c>
      <c r="J581" s="20">
        <v>100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</row>
    <row r="582" spans="1:76" x14ac:dyDescent="0.2">
      <c r="A582" s="30" t="s">
        <v>24</v>
      </c>
      <c r="B582" s="89">
        <v>236</v>
      </c>
      <c r="C582" s="20">
        <v>76</v>
      </c>
      <c r="D582" s="20">
        <v>55</v>
      </c>
      <c r="E582" s="20">
        <v>57</v>
      </c>
      <c r="F582" s="20">
        <v>55</v>
      </c>
      <c r="G582" s="21">
        <f t="shared" si="16"/>
        <v>7.3149999999999995</v>
      </c>
      <c r="H582" s="22" t="s">
        <v>18</v>
      </c>
      <c r="I582" s="23" t="s">
        <v>33</v>
      </c>
      <c r="J582" s="20">
        <v>100</v>
      </c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</row>
    <row r="583" spans="1:76" x14ac:dyDescent="0.2">
      <c r="A583" s="26" t="s">
        <v>403</v>
      </c>
      <c r="B583" s="89">
        <v>702</v>
      </c>
      <c r="C583" s="20">
        <v>89</v>
      </c>
      <c r="D583" s="20">
        <v>10</v>
      </c>
      <c r="E583" s="20">
        <v>89</v>
      </c>
      <c r="F583" s="20">
        <v>10</v>
      </c>
      <c r="G583" s="21">
        <f t="shared" si="16"/>
        <v>1.7799999999999998</v>
      </c>
      <c r="H583" s="22" t="s">
        <v>18</v>
      </c>
      <c r="I583" s="23" t="s">
        <v>33</v>
      </c>
      <c r="J583" s="20">
        <v>100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</row>
    <row r="584" spans="1:76" x14ac:dyDescent="0.2">
      <c r="A584" s="30" t="s">
        <v>24</v>
      </c>
      <c r="B584" s="89">
        <v>232</v>
      </c>
      <c r="C584" s="20">
        <v>76</v>
      </c>
      <c r="D584" s="20">
        <v>10</v>
      </c>
      <c r="E584" s="20">
        <v>57</v>
      </c>
      <c r="F584" s="20">
        <v>10</v>
      </c>
      <c r="G584" s="21">
        <f t="shared" si="16"/>
        <v>1.33</v>
      </c>
      <c r="H584" s="22" t="s">
        <v>18</v>
      </c>
      <c r="I584" s="23" t="s">
        <v>33</v>
      </c>
      <c r="J584" s="20">
        <v>100</v>
      </c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</row>
    <row r="585" spans="1:76" x14ac:dyDescent="0.2">
      <c r="A585" s="26" t="s">
        <v>404</v>
      </c>
      <c r="B585" s="89">
        <v>692</v>
      </c>
      <c r="C585" s="20">
        <v>89</v>
      </c>
      <c r="D585" s="20">
        <v>22</v>
      </c>
      <c r="E585" s="20">
        <v>89</v>
      </c>
      <c r="F585" s="20">
        <v>22</v>
      </c>
      <c r="G585" s="21">
        <f t="shared" si="16"/>
        <v>3.9159999999999999</v>
      </c>
      <c r="H585" s="22" t="s">
        <v>18</v>
      </c>
      <c r="I585" s="23" t="s">
        <v>33</v>
      </c>
      <c r="J585" s="20">
        <v>100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</row>
    <row r="586" spans="1:76" x14ac:dyDescent="0.2">
      <c r="A586" s="30" t="s">
        <v>24</v>
      </c>
      <c r="B586" s="89">
        <v>222</v>
      </c>
      <c r="C586" s="20">
        <v>76</v>
      </c>
      <c r="D586" s="20">
        <v>22</v>
      </c>
      <c r="E586" s="20">
        <v>57</v>
      </c>
      <c r="F586" s="20">
        <v>22</v>
      </c>
      <c r="G586" s="21">
        <f t="shared" si="16"/>
        <v>2.9260000000000002</v>
      </c>
      <c r="H586" s="22" t="s">
        <v>18</v>
      </c>
      <c r="I586" s="23" t="s">
        <v>33</v>
      </c>
      <c r="J586" s="20">
        <v>100</v>
      </c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</row>
    <row r="587" spans="1:76" x14ac:dyDescent="0.2">
      <c r="A587" s="26" t="s">
        <v>405</v>
      </c>
      <c r="B587" s="102" t="s">
        <v>75</v>
      </c>
      <c r="C587" s="20">
        <v>89</v>
      </c>
      <c r="D587" s="20">
        <v>43</v>
      </c>
      <c r="E587" s="20">
        <v>89</v>
      </c>
      <c r="F587" s="20">
        <v>43</v>
      </c>
      <c r="G587" s="21">
        <f t="shared" si="16"/>
        <v>7.6539999999999999</v>
      </c>
      <c r="H587" s="22" t="s">
        <v>18</v>
      </c>
      <c r="I587" s="23" t="s">
        <v>33</v>
      </c>
      <c r="J587" s="20">
        <v>100</v>
      </c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</row>
    <row r="588" spans="1:76" x14ac:dyDescent="0.2">
      <c r="A588" s="30" t="s">
        <v>24</v>
      </c>
      <c r="B588" s="102" t="s">
        <v>75</v>
      </c>
      <c r="C588" s="20">
        <v>76</v>
      </c>
      <c r="D588" s="20">
        <v>43</v>
      </c>
      <c r="E588" s="20">
        <v>57</v>
      </c>
      <c r="F588" s="20">
        <v>43</v>
      </c>
      <c r="G588" s="21">
        <f t="shared" si="16"/>
        <v>5.7189999999999994</v>
      </c>
      <c r="H588" s="22" t="s">
        <v>18</v>
      </c>
      <c r="I588" s="23" t="s">
        <v>33</v>
      </c>
      <c r="J588" s="20">
        <v>100</v>
      </c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</row>
    <row r="589" spans="1:76" x14ac:dyDescent="0.2">
      <c r="A589" s="26" t="s">
        <v>406</v>
      </c>
      <c r="B589" s="102" t="s">
        <v>75</v>
      </c>
      <c r="C589" s="20">
        <v>76</v>
      </c>
      <c r="D589" s="20">
        <v>90</v>
      </c>
      <c r="E589" s="20">
        <v>76</v>
      </c>
      <c r="F589" s="20">
        <v>90</v>
      </c>
      <c r="G589" s="21">
        <f t="shared" si="16"/>
        <v>13.68</v>
      </c>
      <c r="H589" s="22" t="s">
        <v>18</v>
      </c>
      <c r="I589" s="23" t="s">
        <v>33</v>
      </c>
      <c r="J589" s="20">
        <v>100</v>
      </c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</row>
    <row r="590" spans="1:76" x14ac:dyDescent="0.2">
      <c r="A590" s="30" t="s">
        <v>24</v>
      </c>
      <c r="B590" s="102" t="s">
        <v>75</v>
      </c>
      <c r="C590" s="20">
        <v>57</v>
      </c>
      <c r="D590" s="20">
        <v>90</v>
      </c>
      <c r="E590" s="20">
        <v>38</v>
      </c>
      <c r="F590" s="20">
        <v>90</v>
      </c>
      <c r="G590" s="21">
        <f t="shared" si="16"/>
        <v>8.5500000000000007</v>
      </c>
      <c r="H590" s="22" t="s">
        <v>18</v>
      </c>
      <c r="I590" s="23" t="s">
        <v>33</v>
      </c>
      <c r="J590" s="20">
        <v>100</v>
      </c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</row>
    <row r="591" spans="1:76" x14ac:dyDescent="0.2">
      <c r="A591" s="26" t="s">
        <v>407</v>
      </c>
      <c r="B591" s="102" t="s">
        <v>75</v>
      </c>
      <c r="C591" s="20">
        <v>57</v>
      </c>
      <c r="D591" s="20">
        <v>10</v>
      </c>
      <c r="E591" s="20">
        <v>57</v>
      </c>
      <c r="F591" s="20">
        <v>10</v>
      </c>
      <c r="G591" s="21">
        <f t="shared" si="16"/>
        <v>1.1400000000000001</v>
      </c>
      <c r="H591" s="22" t="s">
        <v>18</v>
      </c>
      <c r="I591" s="23" t="s">
        <v>33</v>
      </c>
      <c r="J591" s="20">
        <v>100</v>
      </c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</row>
    <row r="592" spans="1:76" x14ac:dyDescent="0.2">
      <c r="A592" s="30" t="s">
        <v>24</v>
      </c>
      <c r="B592" s="102" t="s">
        <v>75</v>
      </c>
      <c r="C592" s="20">
        <v>57</v>
      </c>
      <c r="D592" s="20">
        <v>10</v>
      </c>
      <c r="E592" s="20">
        <v>57</v>
      </c>
      <c r="F592" s="20">
        <v>10</v>
      </c>
      <c r="G592" s="21">
        <f t="shared" si="16"/>
        <v>1.1400000000000001</v>
      </c>
      <c r="H592" s="22" t="s">
        <v>18</v>
      </c>
      <c r="I592" s="23" t="s">
        <v>33</v>
      </c>
      <c r="J592" s="20">
        <v>100</v>
      </c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</row>
    <row r="593" spans="1:76" x14ac:dyDescent="0.2">
      <c r="A593" s="26" t="s">
        <v>408</v>
      </c>
      <c r="B593" s="89">
        <v>688</v>
      </c>
      <c r="C593" s="20">
        <v>57</v>
      </c>
      <c r="D593" s="20">
        <v>42</v>
      </c>
      <c r="E593" s="20">
        <v>57</v>
      </c>
      <c r="F593" s="20">
        <v>42</v>
      </c>
      <c r="G593" s="21">
        <f t="shared" si="16"/>
        <v>4.7880000000000003</v>
      </c>
      <c r="H593" s="22" t="s">
        <v>18</v>
      </c>
      <c r="I593" s="23" t="s">
        <v>33</v>
      </c>
      <c r="J593" s="20">
        <v>100</v>
      </c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</row>
    <row r="594" spans="1:76" x14ac:dyDescent="0.2">
      <c r="A594" s="30" t="s">
        <v>24</v>
      </c>
      <c r="B594" s="89">
        <v>221</v>
      </c>
      <c r="C594" s="20">
        <v>76</v>
      </c>
      <c r="D594" s="20">
        <v>42</v>
      </c>
      <c r="E594" s="20">
        <v>57</v>
      </c>
      <c r="F594" s="20">
        <v>42</v>
      </c>
      <c r="G594" s="21">
        <f t="shared" si="16"/>
        <v>5.5860000000000003</v>
      </c>
      <c r="H594" s="22" t="s">
        <v>18</v>
      </c>
      <c r="I594" s="23" t="s">
        <v>33</v>
      </c>
      <c r="J594" s="20">
        <v>100</v>
      </c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</row>
    <row r="595" spans="1:76" x14ac:dyDescent="0.2">
      <c r="A595" s="26" t="s">
        <v>409</v>
      </c>
      <c r="B595" s="89">
        <v>683</v>
      </c>
      <c r="C595" s="20">
        <v>89</v>
      </c>
      <c r="D595" s="20">
        <v>42</v>
      </c>
      <c r="E595" s="20">
        <v>89</v>
      </c>
      <c r="F595" s="20">
        <v>42</v>
      </c>
      <c r="G595" s="21">
        <f t="shared" si="16"/>
        <v>7.476</v>
      </c>
      <c r="H595" s="22" t="s">
        <v>18</v>
      </c>
      <c r="I595" s="23" t="s">
        <v>33</v>
      </c>
      <c r="J595" s="20">
        <v>100</v>
      </c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</row>
    <row r="596" spans="1:76" ht="22.5" x14ac:dyDescent="0.2">
      <c r="A596" s="30" t="s">
        <v>24</v>
      </c>
      <c r="B596" s="66" t="s">
        <v>57</v>
      </c>
      <c r="C596" s="20">
        <v>76</v>
      </c>
      <c r="D596" s="20">
        <v>10</v>
      </c>
      <c r="E596" s="20">
        <v>57</v>
      </c>
      <c r="F596" s="20">
        <v>10</v>
      </c>
      <c r="G596" s="21">
        <f t="shared" si="16"/>
        <v>1.33</v>
      </c>
      <c r="H596" s="22">
        <v>1970</v>
      </c>
      <c r="I596" s="23" t="s">
        <v>33</v>
      </c>
      <c r="J596" s="20">
        <v>100</v>
      </c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</row>
    <row r="597" spans="1:76" x14ac:dyDescent="0.2">
      <c r="A597" s="26" t="s">
        <v>410</v>
      </c>
      <c r="B597" s="89">
        <v>601</v>
      </c>
      <c r="C597" s="20">
        <v>219</v>
      </c>
      <c r="D597" s="20">
        <v>49.14</v>
      </c>
      <c r="E597" s="20">
        <v>219</v>
      </c>
      <c r="F597" s="20">
        <v>49.14</v>
      </c>
      <c r="G597" s="21">
        <f t="shared" si="16"/>
        <v>21.523320000000002</v>
      </c>
      <c r="H597" s="22">
        <v>2017</v>
      </c>
      <c r="I597" s="23" t="s">
        <v>21</v>
      </c>
      <c r="J597" s="20">
        <v>4</v>
      </c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</row>
    <row r="598" spans="1:76" x14ac:dyDescent="0.2">
      <c r="A598" s="30" t="s">
        <v>24</v>
      </c>
      <c r="B598" s="89">
        <v>327</v>
      </c>
      <c r="C598" s="20">
        <v>219</v>
      </c>
      <c r="D598" s="20">
        <v>49.14</v>
      </c>
      <c r="E598" s="20">
        <v>159</v>
      </c>
      <c r="F598" s="20">
        <v>49.14</v>
      </c>
      <c r="G598" s="21">
        <f t="shared" si="16"/>
        <v>18.574920000000002</v>
      </c>
      <c r="H598" s="22">
        <v>2017</v>
      </c>
      <c r="I598" s="23" t="s">
        <v>21</v>
      </c>
      <c r="J598" s="20">
        <v>4</v>
      </c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</row>
    <row r="599" spans="1:76" x14ac:dyDescent="0.2">
      <c r="A599" s="26" t="s">
        <v>411</v>
      </c>
      <c r="B599" s="89">
        <v>601</v>
      </c>
      <c r="C599" s="20">
        <v>108</v>
      </c>
      <c r="D599" s="20">
        <v>15.45</v>
      </c>
      <c r="E599" s="20">
        <v>108</v>
      </c>
      <c r="F599" s="20">
        <v>15.45</v>
      </c>
      <c r="G599" s="21">
        <f t="shared" si="16"/>
        <v>3.3371999999999997</v>
      </c>
      <c r="H599" s="22">
        <v>2017</v>
      </c>
      <c r="I599" s="23" t="s">
        <v>21</v>
      </c>
      <c r="J599" s="20">
        <v>4</v>
      </c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</row>
    <row r="600" spans="1:76" x14ac:dyDescent="0.2">
      <c r="A600" s="30" t="s">
        <v>24</v>
      </c>
      <c r="B600" s="89">
        <v>327</v>
      </c>
      <c r="C600" s="20">
        <v>108</v>
      </c>
      <c r="D600" s="20">
        <v>15.45</v>
      </c>
      <c r="E600" s="20">
        <v>76</v>
      </c>
      <c r="F600" s="20">
        <v>15.45</v>
      </c>
      <c r="G600" s="21">
        <f t="shared" si="16"/>
        <v>2.8427999999999995</v>
      </c>
      <c r="H600" s="22">
        <v>2017</v>
      </c>
      <c r="I600" s="23" t="s">
        <v>21</v>
      </c>
      <c r="J600" s="20">
        <v>4</v>
      </c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</row>
    <row r="601" spans="1:76" x14ac:dyDescent="0.2">
      <c r="A601" s="26" t="s">
        <v>412</v>
      </c>
      <c r="B601" s="89">
        <v>601</v>
      </c>
      <c r="C601" s="20">
        <v>108</v>
      </c>
      <c r="D601" s="20">
        <v>55</v>
      </c>
      <c r="E601" s="20">
        <v>108</v>
      </c>
      <c r="F601" s="20">
        <v>55</v>
      </c>
      <c r="G601" s="21">
        <f t="shared" si="16"/>
        <v>11.879999999999999</v>
      </c>
      <c r="H601" s="22">
        <v>2013</v>
      </c>
      <c r="I601" s="23" t="s">
        <v>21</v>
      </c>
      <c r="J601" s="20">
        <v>20</v>
      </c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</row>
    <row r="602" spans="1:76" x14ac:dyDescent="0.2">
      <c r="A602" s="30" t="s">
        <v>24</v>
      </c>
      <c r="B602" s="89">
        <v>327</v>
      </c>
      <c r="C602" s="20">
        <v>108</v>
      </c>
      <c r="D602" s="20">
        <v>55</v>
      </c>
      <c r="E602" s="20">
        <v>76</v>
      </c>
      <c r="F602" s="20">
        <v>55</v>
      </c>
      <c r="G602" s="21">
        <f t="shared" si="16"/>
        <v>10.119999999999999</v>
      </c>
      <c r="H602" s="22">
        <v>2013</v>
      </c>
      <c r="I602" s="23" t="s">
        <v>21</v>
      </c>
      <c r="J602" s="20">
        <v>20</v>
      </c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</row>
    <row r="603" spans="1:76" x14ac:dyDescent="0.2">
      <c r="A603" s="26" t="s">
        <v>413</v>
      </c>
      <c r="B603" s="89">
        <v>601</v>
      </c>
      <c r="C603" s="20">
        <v>108</v>
      </c>
      <c r="D603" s="20">
        <v>35</v>
      </c>
      <c r="E603" s="20">
        <v>108</v>
      </c>
      <c r="F603" s="20">
        <v>35</v>
      </c>
      <c r="G603" s="21">
        <f t="shared" si="16"/>
        <v>7.56</v>
      </c>
      <c r="H603" s="22">
        <v>2013</v>
      </c>
      <c r="I603" s="23" t="s">
        <v>21</v>
      </c>
      <c r="J603" s="20">
        <v>20</v>
      </c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</row>
    <row r="604" spans="1:76" x14ac:dyDescent="0.2">
      <c r="A604" s="30" t="s">
        <v>24</v>
      </c>
      <c r="B604" s="89">
        <v>327</v>
      </c>
      <c r="C604" s="20">
        <v>108</v>
      </c>
      <c r="D604" s="20">
        <v>35</v>
      </c>
      <c r="E604" s="20">
        <v>76</v>
      </c>
      <c r="F604" s="20">
        <v>35</v>
      </c>
      <c r="G604" s="21">
        <f t="shared" si="16"/>
        <v>6.4399999999999995</v>
      </c>
      <c r="H604" s="22">
        <v>2013</v>
      </c>
      <c r="I604" s="23" t="s">
        <v>21</v>
      </c>
      <c r="J604" s="20">
        <v>20</v>
      </c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</row>
    <row r="605" spans="1:76" x14ac:dyDescent="0.2">
      <c r="A605" s="26" t="s">
        <v>414</v>
      </c>
      <c r="B605" s="89">
        <v>928</v>
      </c>
      <c r="C605" s="20">
        <v>89</v>
      </c>
      <c r="D605" s="20">
        <v>36</v>
      </c>
      <c r="E605" s="20">
        <v>89</v>
      </c>
      <c r="F605" s="20">
        <v>36</v>
      </c>
      <c r="G605" s="21">
        <f t="shared" si="16"/>
        <v>6.4079999999999995</v>
      </c>
      <c r="H605" s="22">
        <v>1980</v>
      </c>
      <c r="I605" s="23" t="s">
        <v>33</v>
      </c>
      <c r="J605" s="20">
        <v>100</v>
      </c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</row>
    <row r="606" spans="1:76" x14ac:dyDescent="0.2">
      <c r="A606" s="30" t="s">
        <v>24</v>
      </c>
      <c r="B606" s="89">
        <v>299</v>
      </c>
      <c r="C606" s="20">
        <v>76</v>
      </c>
      <c r="D606" s="20">
        <v>36</v>
      </c>
      <c r="E606" s="20">
        <v>57</v>
      </c>
      <c r="F606" s="20">
        <v>36</v>
      </c>
      <c r="G606" s="21">
        <f t="shared" si="16"/>
        <v>4.7880000000000003</v>
      </c>
      <c r="H606" s="22">
        <v>1980</v>
      </c>
      <c r="I606" s="23" t="s">
        <v>33</v>
      </c>
      <c r="J606" s="20">
        <v>100</v>
      </c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</row>
    <row r="607" spans="1:76" x14ac:dyDescent="0.2">
      <c r="A607" s="26" t="s">
        <v>415</v>
      </c>
      <c r="B607" s="89">
        <v>929</v>
      </c>
      <c r="C607" s="20">
        <v>89</v>
      </c>
      <c r="D607" s="20">
        <v>14</v>
      </c>
      <c r="E607" s="20">
        <v>89</v>
      </c>
      <c r="F607" s="20">
        <v>14</v>
      </c>
      <c r="G607" s="21">
        <f t="shared" si="16"/>
        <v>2.492</v>
      </c>
      <c r="H607" s="22" t="s">
        <v>18</v>
      </c>
      <c r="I607" s="23" t="s">
        <v>33</v>
      </c>
      <c r="J607" s="20">
        <v>100</v>
      </c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</row>
    <row r="608" spans="1:76" x14ac:dyDescent="0.2">
      <c r="A608" s="30" t="s">
        <v>24</v>
      </c>
      <c r="B608" s="89">
        <v>300</v>
      </c>
      <c r="C608" s="20">
        <v>89</v>
      </c>
      <c r="D608" s="20">
        <v>14</v>
      </c>
      <c r="E608" s="20">
        <v>57</v>
      </c>
      <c r="F608" s="20">
        <v>14</v>
      </c>
      <c r="G608" s="21">
        <f t="shared" ref="G608:G671" si="17">((C608/1000)*D608)+((E608/1000)*F608)</f>
        <v>2.044</v>
      </c>
      <c r="H608" s="22" t="s">
        <v>18</v>
      </c>
      <c r="I608" s="23" t="s">
        <v>33</v>
      </c>
      <c r="J608" s="20">
        <v>100</v>
      </c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</row>
    <row r="609" spans="1:76" x14ac:dyDescent="0.2">
      <c r="A609" s="26" t="s">
        <v>416</v>
      </c>
      <c r="B609" s="89">
        <v>602</v>
      </c>
      <c r="C609" s="20">
        <v>219</v>
      </c>
      <c r="D609" s="20">
        <v>58.7</v>
      </c>
      <c r="E609" s="20">
        <v>219</v>
      </c>
      <c r="F609" s="20">
        <v>58.7</v>
      </c>
      <c r="G609" s="21">
        <f t="shared" si="17"/>
        <v>25.710600000000003</v>
      </c>
      <c r="H609" s="22">
        <v>2014</v>
      </c>
      <c r="I609" s="23" t="s">
        <v>33</v>
      </c>
      <c r="J609" s="20">
        <v>16</v>
      </c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</row>
    <row r="610" spans="1:76" x14ac:dyDescent="0.2">
      <c r="A610" s="30" t="s">
        <v>24</v>
      </c>
      <c r="B610" s="89">
        <v>326</v>
      </c>
      <c r="C610" s="20">
        <v>219</v>
      </c>
      <c r="D610" s="20">
        <v>58.7</v>
      </c>
      <c r="E610" s="20">
        <v>159</v>
      </c>
      <c r="F610" s="20">
        <v>58.7</v>
      </c>
      <c r="G610" s="21">
        <f t="shared" si="17"/>
        <v>22.188600000000001</v>
      </c>
      <c r="H610" s="22">
        <v>2014</v>
      </c>
      <c r="I610" s="23" t="s">
        <v>33</v>
      </c>
      <c r="J610" s="20">
        <v>16</v>
      </c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</row>
    <row r="611" spans="1:76" x14ac:dyDescent="0.2">
      <c r="A611" s="26" t="s">
        <v>417</v>
      </c>
      <c r="B611" s="89">
        <v>602</v>
      </c>
      <c r="C611" s="20">
        <v>159</v>
      </c>
      <c r="D611" s="20">
        <v>26.3</v>
      </c>
      <c r="E611" s="20">
        <v>159</v>
      </c>
      <c r="F611" s="20">
        <v>26.3</v>
      </c>
      <c r="G611" s="21">
        <f t="shared" si="17"/>
        <v>8.3634000000000004</v>
      </c>
      <c r="H611" s="22">
        <v>2014</v>
      </c>
      <c r="I611" s="23" t="s">
        <v>33</v>
      </c>
      <c r="J611" s="20">
        <v>16</v>
      </c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</row>
    <row r="612" spans="1:76" x14ac:dyDescent="0.2">
      <c r="A612" s="30" t="s">
        <v>24</v>
      </c>
      <c r="B612" s="89">
        <v>326</v>
      </c>
      <c r="C612" s="20">
        <v>133</v>
      </c>
      <c r="D612" s="20">
        <v>26.3</v>
      </c>
      <c r="E612" s="20">
        <v>76</v>
      </c>
      <c r="F612" s="20">
        <v>26.3</v>
      </c>
      <c r="G612" s="21">
        <f t="shared" si="17"/>
        <v>5.4967000000000006</v>
      </c>
      <c r="H612" s="22">
        <v>2014</v>
      </c>
      <c r="I612" s="23" t="s">
        <v>33</v>
      </c>
      <c r="J612" s="20">
        <v>16</v>
      </c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</row>
    <row r="613" spans="1:76" x14ac:dyDescent="0.2">
      <c r="A613" s="26" t="s">
        <v>418</v>
      </c>
      <c r="B613" s="89">
        <v>668</v>
      </c>
      <c r="C613" s="20">
        <v>133</v>
      </c>
      <c r="D613" s="20">
        <v>30</v>
      </c>
      <c r="E613" s="20">
        <v>133</v>
      </c>
      <c r="F613" s="20">
        <v>30</v>
      </c>
      <c r="G613" s="21">
        <f t="shared" si="17"/>
        <v>7.98</v>
      </c>
      <c r="H613" s="22" t="s">
        <v>18</v>
      </c>
      <c r="I613" s="23" t="s">
        <v>33</v>
      </c>
      <c r="J613" s="20">
        <v>100</v>
      </c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</row>
    <row r="614" spans="1:76" x14ac:dyDescent="0.2">
      <c r="A614" s="30" t="s">
        <v>24</v>
      </c>
      <c r="B614" s="89">
        <v>285</v>
      </c>
      <c r="C614" s="20">
        <v>133</v>
      </c>
      <c r="D614" s="20">
        <v>30</v>
      </c>
      <c r="E614" s="20">
        <v>76</v>
      </c>
      <c r="F614" s="20">
        <v>30</v>
      </c>
      <c r="G614" s="21">
        <f t="shared" si="17"/>
        <v>6.27</v>
      </c>
      <c r="H614" s="22" t="s">
        <v>18</v>
      </c>
      <c r="I614" s="23" t="s">
        <v>33</v>
      </c>
      <c r="J614" s="20">
        <v>100</v>
      </c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</row>
    <row r="615" spans="1:76" s="81" customFormat="1" x14ac:dyDescent="0.2">
      <c r="A615" s="26" t="s">
        <v>419</v>
      </c>
      <c r="B615" s="89">
        <v>883</v>
      </c>
      <c r="C615" s="20">
        <v>108</v>
      </c>
      <c r="D615" s="20">
        <v>45.7</v>
      </c>
      <c r="E615" s="20">
        <v>108</v>
      </c>
      <c r="F615" s="20">
        <v>45.7</v>
      </c>
      <c r="G615" s="21">
        <f t="shared" si="17"/>
        <v>9.8712</v>
      </c>
      <c r="H615" s="22">
        <v>2013</v>
      </c>
      <c r="I615" s="23" t="s">
        <v>23</v>
      </c>
      <c r="J615" s="20">
        <v>20</v>
      </c>
    </row>
    <row r="616" spans="1:76" s="81" customFormat="1" x14ac:dyDescent="0.2">
      <c r="A616" s="30" t="s">
        <v>24</v>
      </c>
      <c r="B616" s="89">
        <v>287</v>
      </c>
      <c r="C616" s="20">
        <v>108</v>
      </c>
      <c r="D616" s="20">
        <v>45.7</v>
      </c>
      <c r="E616" s="20">
        <v>57</v>
      </c>
      <c r="F616" s="20">
        <v>45.7</v>
      </c>
      <c r="G616" s="21">
        <f t="shared" si="17"/>
        <v>7.5404999999999998</v>
      </c>
      <c r="H616" s="22">
        <v>2013</v>
      </c>
      <c r="I616" s="23" t="s">
        <v>23</v>
      </c>
      <c r="J616" s="20">
        <v>20</v>
      </c>
    </row>
    <row r="617" spans="1:76" s="81" customFormat="1" x14ac:dyDescent="0.2">
      <c r="A617" s="26" t="s">
        <v>420</v>
      </c>
      <c r="B617" s="89">
        <v>883</v>
      </c>
      <c r="C617" s="20">
        <v>108</v>
      </c>
      <c r="D617" s="20">
        <v>25.4</v>
      </c>
      <c r="E617" s="20">
        <v>108</v>
      </c>
      <c r="F617" s="20">
        <v>25.4</v>
      </c>
      <c r="G617" s="21">
        <f t="shared" si="17"/>
        <v>5.4863999999999997</v>
      </c>
      <c r="H617" s="22">
        <v>2013</v>
      </c>
      <c r="I617" s="23" t="s">
        <v>23</v>
      </c>
      <c r="J617" s="20">
        <v>20</v>
      </c>
    </row>
    <row r="618" spans="1:76" s="81" customFormat="1" x14ac:dyDescent="0.2">
      <c r="A618" s="30" t="s">
        <v>24</v>
      </c>
      <c r="B618" s="89">
        <v>287</v>
      </c>
      <c r="C618" s="20">
        <v>108</v>
      </c>
      <c r="D618" s="20">
        <v>25.4</v>
      </c>
      <c r="E618" s="20">
        <v>57</v>
      </c>
      <c r="F618" s="20">
        <v>25.4</v>
      </c>
      <c r="G618" s="21">
        <f t="shared" si="17"/>
        <v>4.1909999999999998</v>
      </c>
      <c r="H618" s="22">
        <v>2013</v>
      </c>
      <c r="I618" s="23" t="s">
        <v>23</v>
      </c>
      <c r="J618" s="20">
        <v>20</v>
      </c>
    </row>
    <row r="619" spans="1:76" s="81" customFormat="1" x14ac:dyDescent="0.2">
      <c r="A619" s="26" t="s">
        <v>421</v>
      </c>
      <c r="B619" s="89">
        <v>889</v>
      </c>
      <c r="C619" s="20">
        <v>108</v>
      </c>
      <c r="D619" s="20">
        <v>23.7</v>
      </c>
      <c r="E619" s="20">
        <v>108</v>
      </c>
      <c r="F619" s="20">
        <v>23.7</v>
      </c>
      <c r="G619" s="21">
        <f t="shared" si="17"/>
        <v>5.1192000000000002</v>
      </c>
      <c r="H619" s="22">
        <v>2013</v>
      </c>
      <c r="I619" s="23" t="s">
        <v>21</v>
      </c>
      <c r="J619" s="20">
        <v>20</v>
      </c>
    </row>
    <row r="620" spans="1:76" s="81" customFormat="1" x14ac:dyDescent="0.2">
      <c r="A620" s="30" t="s">
        <v>24</v>
      </c>
      <c r="B620" s="89">
        <v>289</v>
      </c>
      <c r="C620" s="20">
        <v>108</v>
      </c>
      <c r="D620" s="20">
        <v>23.7</v>
      </c>
      <c r="E620" s="20">
        <v>57</v>
      </c>
      <c r="F620" s="20">
        <v>23.7</v>
      </c>
      <c r="G620" s="21">
        <f t="shared" si="17"/>
        <v>3.9104999999999999</v>
      </c>
      <c r="H620" s="22">
        <v>2013</v>
      </c>
      <c r="I620" s="23" t="s">
        <v>21</v>
      </c>
      <c r="J620" s="20">
        <v>20</v>
      </c>
    </row>
    <row r="621" spans="1:76" s="81" customFormat="1" x14ac:dyDescent="0.2">
      <c r="A621" s="26" t="s">
        <v>422</v>
      </c>
      <c r="B621" s="89">
        <v>884</v>
      </c>
      <c r="C621" s="20">
        <v>108</v>
      </c>
      <c r="D621" s="20">
        <v>12.3</v>
      </c>
      <c r="E621" s="20">
        <v>108</v>
      </c>
      <c r="F621" s="20">
        <v>12.3</v>
      </c>
      <c r="G621" s="21">
        <f t="shared" si="17"/>
        <v>2.6568000000000001</v>
      </c>
      <c r="H621" s="22">
        <v>2013</v>
      </c>
      <c r="I621" s="23" t="s">
        <v>23</v>
      </c>
      <c r="J621" s="20">
        <v>20</v>
      </c>
    </row>
    <row r="622" spans="1:76" s="81" customFormat="1" x14ac:dyDescent="0.2">
      <c r="A622" s="30" t="s">
        <v>24</v>
      </c>
      <c r="B622" s="89">
        <v>271</v>
      </c>
      <c r="C622" s="20">
        <v>108</v>
      </c>
      <c r="D622" s="20">
        <v>12.3</v>
      </c>
      <c r="E622" s="20">
        <v>57</v>
      </c>
      <c r="F622" s="20">
        <v>12.3</v>
      </c>
      <c r="G622" s="21">
        <f t="shared" si="17"/>
        <v>2.0295000000000001</v>
      </c>
      <c r="H622" s="22">
        <v>2013</v>
      </c>
      <c r="I622" s="23" t="s">
        <v>23</v>
      </c>
      <c r="J622" s="20">
        <v>20</v>
      </c>
    </row>
    <row r="623" spans="1:76" s="4" customFormat="1" x14ac:dyDescent="0.2">
      <c r="A623" s="26" t="s">
        <v>423</v>
      </c>
      <c r="B623" s="89">
        <v>884</v>
      </c>
      <c r="C623" s="20">
        <v>108</v>
      </c>
      <c r="D623" s="20">
        <v>48</v>
      </c>
      <c r="E623" s="20">
        <v>108</v>
      </c>
      <c r="F623" s="20">
        <v>48</v>
      </c>
      <c r="G623" s="21">
        <f t="shared" si="17"/>
        <v>10.368</v>
      </c>
      <c r="H623" s="22" t="s">
        <v>18</v>
      </c>
      <c r="I623" s="23" t="s">
        <v>23</v>
      </c>
      <c r="J623" s="20">
        <v>100</v>
      </c>
    </row>
    <row r="624" spans="1:76" s="81" customFormat="1" x14ac:dyDescent="0.2">
      <c r="A624" s="30" t="s">
        <v>24</v>
      </c>
      <c r="B624" s="89">
        <v>271</v>
      </c>
      <c r="C624" s="20">
        <v>108</v>
      </c>
      <c r="D624" s="20">
        <v>54.7</v>
      </c>
      <c r="E624" s="20">
        <v>57</v>
      </c>
      <c r="F624" s="20">
        <v>54.7</v>
      </c>
      <c r="G624" s="21">
        <f t="shared" si="17"/>
        <v>9.025500000000001</v>
      </c>
      <c r="H624" s="22">
        <v>2013</v>
      </c>
      <c r="I624" s="23" t="s">
        <v>23</v>
      </c>
      <c r="J624" s="20">
        <v>20</v>
      </c>
    </row>
    <row r="625" spans="1:76" s="103" customFormat="1" x14ac:dyDescent="0.2">
      <c r="A625" s="30"/>
      <c r="B625" s="89">
        <v>884</v>
      </c>
      <c r="C625" s="20">
        <v>57</v>
      </c>
      <c r="D625" s="20">
        <v>30</v>
      </c>
      <c r="E625" s="20">
        <v>57</v>
      </c>
      <c r="F625" s="20">
        <v>30</v>
      </c>
      <c r="G625" s="21">
        <f t="shared" si="17"/>
        <v>3.42</v>
      </c>
      <c r="H625" s="22" t="s">
        <v>18</v>
      </c>
      <c r="I625" s="23" t="s">
        <v>33</v>
      </c>
      <c r="J625" s="20">
        <v>100</v>
      </c>
    </row>
    <row r="626" spans="1:76" s="4" customFormat="1" x14ac:dyDescent="0.2">
      <c r="A626" s="30" t="s">
        <v>24</v>
      </c>
      <c r="B626" s="89">
        <v>271</v>
      </c>
      <c r="C626" s="20">
        <v>76</v>
      </c>
      <c r="D626" s="20">
        <v>30</v>
      </c>
      <c r="E626" s="20">
        <v>57</v>
      </c>
      <c r="F626" s="20">
        <v>30</v>
      </c>
      <c r="G626" s="21">
        <f t="shared" si="17"/>
        <v>3.9899999999999998</v>
      </c>
      <c r="H626" s="22" t="s">
        <v>18</v>
      </c>
      <c r="I626" s="23" t="s">
        <v>33</v>
      </c>
      <c r="J626" s="20">
        <v>100</v>
      </c>
    </row>
    <row r="627" spans="1:76" s="4" customFormat="1" x14ac:dyDescent="0.2">
      <c r="A627" s="26" t="s">
        <v>424</v>
      </c>
      <c r="B627" s="89">
        <v>892</v>
      </c>
      <c r="C627" s="20">
        <v>57</v>
      </c>
      <c r="D627" s="20">
        <v>120</v>
      </c>
      <c r="E627" s="20">
        <v>57</v>
      </c>
      <c r="F627" s="20">
        <v>120</v>
      </c>
      <c r="G627" s="21">
        <f t="shared" si="17"/>
        <v>13.68</v>
      </c>
      <c r="H627" s="22" t="s">
        <v>18</v>
      </c>
      <c r="I627" s="23" t="s">
        <v>33</v>
      </c>
      <c r="J627" s="20">
        <v>100</v>
      </c>
    </row>
    <row r="628" spans="1:76" x14ac:dyDescent="0.2">
      <c r="A628" s="26" t="s">
        <v>425</v>
      </c>
      <c r="B628" s="89">
        <v>885</v>
      </c>
      <c r="C628" s="20">
        <v>76</v>
      </c>
      <c r="D628" s="20">
        <v>32</v>
      </c>
      <c r="E628" s="20">
        <v>76</v>
      </c>
      <c r="F628" s="20">
        <v>32</v>
      </c>
      <c r="G628" s="21">
        <f t="shared" si="17"/>
        <v>4.8639999999999999</v>
      </c>
      <c r="H628" s="22">
        <v>1979</v>
      </c>
      <c r="I628" s="23" t="s">
        <v>33</v>
      </c>
      <c r="J628" s="20">
        <v>100</v>
      </c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</row>
    <row r="629" spans="1:76" x14ac:dyDescent="0.2">
      <c r="A629" s="30" t="s">
        <v>24</v>
      </c>
      <c r="B629" s="89">
        <v>290</v>
      </c>
      <c r="C629" s="20">
        <v>76</v>
      </c>
      <c r="D629" s="20">
        <v>32</v>
      </c>
      <c r="E629" s="20">
        <v>57</v>
      </c>
      <c r="F629" s="20">
        <v>32</v>
      </c>
      <c r="G629" s="21">
        <f t="shared" si="17"/>
        <v>4.2560000000000002</v>
      </c>
      <c r="H629" s="22">
        <v>1979</v>
      </c>
      <c r="I629" s="23" t="s">
        <v>33</v>
      </c>
      <c r="J629" s="20">
        <v>100</v>
      </c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</row>
    <row r="630" spans="1:76" x14ac:dyDescent="0.2">
      <c r="A630" s="26" t="s">
        <v>426</v>
      </c>
      <c r="B630" s="89">
        <v>888</v>
      </c>
      <c r="C630" s="20">
        <v>89</v>
      </c>
      <c r="D630" s="20">
        <v>20</v>
      </c>
      <c r="E630" s="20">
        <v>89</v>
      </c>
      <c r="F630" s="20">
        <v>20</v>
      </c>
      <c r="G630" s="21">
        <f t="shared" si="17"/>
        <v>3.5599999999999996</v>
      </c>
      <c r="H630" s="22" t="s">
        <v>18</v>
      </c>
      <c r="I630" s="23" t="s">
        <v>33</v>
      </c>
      <c r="J630" s="20">
        <v>100</v>
      </c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</row>
    <row r="631" spans="1:76" x14ac:dyDescent="0.2">
      <c r="A631" s="30" t="s">
        <v>24</v>
      </c>
      <c r="B631" s="89">
        <v>288</v>
      </c>
      <c r="C631" s="20">
        <v>57</v>
      </c>
      <c r="D631" s="20">
        <v>20</v>
      </c>
      <c r="E631" s="20">
        <v>57</v>
      </c>
      <c r="F631" s="20">
        <v>20</v>
      </c>
      <c r="G631" s="21">
        <f t="shared" si="17"/>
        <v>2.2800000000000002</v>
      </c>
      <c r="H631" s="22" t="s">
        <v>18</v>
      </c>
      <c r="I631" s="23" t="s">
        <v>33</v>
      </c>
      <c r="J631" s="20">
        <v>100</v>
      </c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</row>
    <row r="632" spans="1:76" x14ac:dyDescent="0.2">
      <c r="A632" s="26" t="s">
        <v>427</v>
      </c>
      <c r="B632" s="89">
        <v>880</v>
      </c>
      <c r="C632" s="20">
        <v>76</v>
      </c>
      <c r="D632" s="20">
        <v>55</v>
      </c>
      <c r="E632" s="20">
        <v>76</v>
      </c>
      <c r="F632" s="20">
        <v>55</v>
      </c>
      <c r="G632" s="21">
        <f t="shared" si="17"/>
        <v>8.36</v>
      </c>
      <c r="H632" s="22" t="s">
        <v>18</v>
      </c>
      <c r="I632" s="23" t="s">
        <v>33</v>
      </c>
      <c r="J632" s="20">
        <v>100</v>
      </c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</row>
    <row r="633" spans="1:76" x14ac:dyDescent="0.2">
      <c r="A633" s="30" t="s">
        <v>24</v>
      </c>
      <c r="B633" s="89">
        <v>286</v>
      </c>
      <c r="C633" s="20">
        <v>57</v>
      </c>
      <c r="D633" s="20">
        <v>55</v>
      </c>
      <c r="E633" s="20">
        <v>38</v>
      </c>
      <c r="F633" s="20">
        <v>55</v>
      </c>
      <c r="G633" s="21">
        <f t="shared" si="17"/>
        <v>5.2249999999999996</v>
      </c>
      <c r="H633" s="22" t="s">
        <v>18</v>
      </c>
      <c r="I633" s="23" t="s">
        <v>33</v>
      </c>
      <c r="J633" s="20">
        <v>100</v>
      </c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</row>
    <row r="634" spans="1:76" x14ac:dyDescent="0.2">
      <c r="A634" s="26" t="s">
        <v>428</v>
      </c>
      <c r="B634" s="89">
        <v>879</v>
      </c>
      <c r="C634" s="20">
        <v>89</v>
      </c>
      <c r="D634" s="20">
        <v>50</v>
      </c>
      <c r="E634" s="20">
        <v>89</v>
      </c>
      <c r="F634" s="20">
        <v>50</v>
      </c>
      <c r="G634" s="21">
        <f t="shared" si="17"/>
        <v>8.9</v>
      </c>
      <c r="H634" s="22">
        <v>2013</v>
      </c>
      <c r="I634" s="23" t="s">
        <v>33</v>
      </c>
      <c r="J634" s="20">
        <v>20</v>
      </c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</row>
    <row r="635" spans="1:76" x14ac:dyDescent="0.2">
      <c r="A635" s="30" t="s">
        <v>24</v>
      </c>
      <c r="B635" s="89">
        <v>284</v>
      </c>
      <c r="C635" s="20">
        <v>76</v>
      </c>
      <c r="D635" s="20">
        <v>50</v>
      </c>
      <c r="E635" s="20">
        <v>57</v>
      </c>
      <c r="F635" s="20">
        <v>50</v>
      </c>
      <c r="G635" s="21">
        <f t="shared" si="17"/>
        <v>6.65</v>
      </c>
      <c r="H635" s="22">
        <v>2013</v>
      </c>
      <c r="I635" s="23" t="s">
        <v>33</v>
      </c>
      <c r="J635" s="20">
        <v>20</v>
      </c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</row>
    <row r="636" spans="1:76" x14ac:dyDescent="0.2">
      <c r="A636" s="26" t="s">
        <v>429</v>
      </c>
      <c r="B636" s="89">
        <v>603</v>
      </c>
      <c r="C636" s="20">
        <v>159</v>
      </c>
      <c r="D636" s="20">
        <v>116</v>
      </c>
      <c r="E636" s="20">
        <v>159</v>
      </c>
      <c r="F636" s="20">
        <v>116</v>
      </c>
      <c r="G636" s="21">
        <f t="shared" si="17"/>
        <v>36.887999999999998</v>
      </c>
      <c r="H636" s="22">
        <v>2013</v>
      </c>
      <c r="I636" s="23" t="s">
        <v>33</v>
      </c>
      <c r="J636" s="20">
        <v>20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</row>
    <row r="637" spans="1:76" x14ac:dyDescent="0.2">
      <c r="A637" s="30" t="s">
        <v>24</v>
      </c>
      <c r="B637" s="89">
        <v>309</v>
      </c>
      <c r="C637" s="20">
        <v>133</v>
      </c>
      <c r="D637" s="20">
        <v>116</v>
      </c>
      <c r="E637" s="20">
        <v>89</v>
      </c>
      <c r="F637" s="20">
        <v>116</v>
      </c>
      <c r="G637" s="21">
        <f t="shared" si="17"/>
        <v>25.752000000000002</v>
      </c>
      <c r="H637" s="22">
        <v>2013</v>
      </c>
      <c r="I637" s="23" t="s">
        <v>33</v>
      </c>
      <c r="J637" s="20">
        <v>20</v>
      </c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</row>
    <row r="638" spans="1:76" x14ac:dyDescent="0.2">
      <c r="A638" s="26" t="s">
        <v>430</v>
      </c>
      <c r="B638" s="89">
        <v>603</v>
      </c>
      <c r="C638" s="20">
        <v>159</v>
      </c>
      <c r="D638" s="20">
        <v>48.5</v>
      </c>
      <c r="E638" s="20">
        <v>159</v>
      </c>
      <c r="F638" s="20">
        <v>48.5</v>
      </c>
      <c r="G638" s="21">
        <f t="shared" si="17"/>
        <v>15.423</v>
      </c>
      <c r="H638" s="22">
        <v>2013</v>
      </c>
      <c r="I638" s="23" t="s">
        <v>33</v>
      </c>
      <c r="J638" s="20">
        <v>20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</row>
    <row r="639" spans="1:76" x14ac:dyDescent="0.2">
      <c r="A639" s="30" t="s">
        <v>24</v>
      </c>
      <c r="B639" s="89">
        <v>309</v>
      </c>
      <c r="C639" s="20">
        <v>133</v>
      </c>
      <c r="D639" s="20">
        <v>48.5</v>
      </c>
      <c r="E639" s="20">
        <v>89</v>
      </c>
      <c r="F639" s="20">
        <v>48.5</v>
      </c>
      <c r="G639" s="21">
        <f t="shared" si="17"/>
        <v>10.766999999999999</v>
      </c>
      <c r="H639" s="22">
        <v>2013</v>
      </c>
      <c r="I639" s="23" t="s">
        <v>33</v>
      </c>
      <c r="J639" s="20">
        <v>20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</row>
    <row r="640" spans="1:76" x14ac:dyDescent="0.2">
      <c r="A640" s="26" t="s">
        <v>431</v>
      </c>
      <c r="B640" s="89">
        <v>603</v>
      </c>
      <c r="C640" s="20">
        <v>159</v>
      </c>
      <c r="D640" s="20">
        <v>34</v>
      </c>
      <c r="E640" s="20">
        <v>159</v>
      </c>
      <c r="F640" s="20">
        <v>34</v>
      </c>
      <c r="G640" s="21">
        <f t="shared" si="17"/>
        <v>10.811999999999999</v>
      </c>
      <c r="H640" s="22">
        <v>2013</v>
      </c>
      <c r="I640" s="23" t="s">
        <v>33</v>
      </c>
      <c r="J640" s="20">
        <v>20</v>
      </c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</row>
    <row r="641" spans="1:76" x14ac:dyDescent="0.2">
      <c r="A641" s="30" t="s">
        <v>24</v>
      </c>
      <c r="B641" s="89">
        <v>309</v>
      </c>
      <c r="C641" s="20">
        <v>133</v>
      </c>
      <c r="D641" s="20">
        <v>34</v>
      </c>
      <c r="E641" s="20">
        <v>89</v>
      </c>
      <c r="F641" s="20">
        <v>34</v>
      </c>
      <c r="G641" s="21">
        <f t="shared" si="17"/>
        <v>7.548</v>
      </c>
      <c r="H641" s="22">
        <v>2013</v>
      </c>
      <c r="I641" s="23" t="s">
        <v>33</v>
      </c>
      <c r="J641" s="20">
        <v>20</v>
      </c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</row>
    <row r="642" spans="1:76" x14ac:dyDescent="0.2">
      <c r="A642" s="26" t="s">
        <v>432</v>
      </c>
      <c r="B642" s="89">
        <v>604</v>
      </c>
      <c r="C642" s="20">
        <v>159</v>
      </c>
      <c r="D642" s="20">
        <v>60</v>
      </c>
      <c r="E642" s="20">
        <v>159</v>
      </c>
      <c r="F642" s="20">
        <v>60</v>
      </c>
      <c r="G642" s="21">
        <f t="shared" si="17"/>
        <v>19.080000000000002</v>
      </c>
      <c r="H642" s="22">
        <v>2013</v>
      </c>
      <c r="I642" s="23" t="s">
        <v>33</v>
      </c>
      <c r="J642" s="20">
        <v>20</v>
      </c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</row>
    <row r="643" spans="1:76" x14ac:dyDescent="0.2">
      <c r="A643" s="30" t="s">
        <v>24</v>
      </c>
      <c r="B643" s="89">
        <v>280</v>
      </c>
      <c r="C643" s="20">
        <v>125</v>
      </c>
      <c r="D643" s="20">
        <v>60</v>
      </c>
      <c r="E643" s="20">
        <v>76</v>
      </c>
      <c r="F643" s="20">
        <v>60</v>
      </c>
      <c r="G643" s="21">
        <f t="shared" si="17"/>
        <v>12.059999999999999</v>
      </c>
      <c r="H643" s="22">
        <v>2013</v>
      </c>
      <c r="I643" s="23" t="s">
        <v>33</v>
      </c>
      <c r="J643" s="20">
        <v>20</v>
      </c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</row>
    <row r="644" spans="1:76" x14ac:dyDescent="0.2">
      <c r="A644" s="26" t="s">
        <v>433</v>
      </c>
      <c r="B644" s="89">
        <v>877</v>
      </c>
      <c r="C644" s="20">
        <v>76</v>
      </c>
      <c r="D644" s="20">
        <v>60</v>
      </c>
      <c r="E644" s="20">
        <v>76</v>
      </c>
      <c r="F644" s="20">
        <v>60</v>
      </c>
      <c r="G644" s="21">
        <f t="shared" si="17"/>
        <v>9.1199999999999992</v>
      </c>
      <c r="H644" s="22">
        <v>2013</v>
      </c>
      <c r="I644" s="23" t="s">
        <v>33</v>
      </c>
      <c r="J644" s="20">
        <v>20</v>
      </c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</row>
    <row r="645" spans="1:76" x14ac:dyDescent="0.2">
      <c r="A645" s="30" t="s">
        <v>24</v>
      </c>
      <c r="B645" s="89">
        <v>282</v>
      </c>
      <c r="C645" s="20">
        <v>89</v>
      </c>
      <c r="D645" s="20">
        <v>60</v>
      </c>
      <c r="E645" s="20">
        <v>57</v>
      </c>
      <c r="F645" s="20">
        <v>60</v>
      </c>
      <c r="G645" s="21">
        <f t="shared" si="17"/>
        <v>8.76</v>
      </c>
      <c r="H645" s="22">
        <v>2013</v>
      </c>
      <c r="I645" s="23" t="s">
        <v>33</v>
      </c>
      <c r="J645" s="20">
        <v>20</v>
      </c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</row>
    <row r="646" spans="1:76" x14ac:dyDescent="0.2">
      <c r="A646" s="26" t="s">
        <v>434</v>
      </c>
      <c r="B646" s="89">
        <v>878</v>
      </c>
      <c r="C646" s="20">
        <v>76</v>
      </c>
      <c r="D646" s="20">
        <v>35</v>
      </c>
      <c r="E646" s="20">
        <v>76</v>
      </c>
      <c r="F646" s="20">
        <v>35</v>
      </c>
      <c r="G646" s="21">
        <f t="shared" si="17"/>
        <v>5.32</v>
      </c>
      <c r="H646" s="22">
        <v>2013</v>
      </c>
      <c r="I646" s="23" t="s">
        <v>33</v>
      </c>
      <c r="J646" s="20">
        <v>20</v>
      </c>
    </row>
    <row r="647" spans="1:76" x14ac:dyDescent="0.2">
      <c r="A647" s="30" t="s">
        <v>24</v>
      </c>
      <c r="B647" s="89">
        <v>283</v>
      </c>
      <c r="C647" s="20">
        <v>76</v>
      </c>
      <c r="D647" s="20">
        <v>35</v>
      </c>
      <c r="E647" s="20">
        <v>57</v>
      </c>
      <c r="F647" s="20">
        <v>35</v>
      </c>
      <c r="G647" s="21">
        <f t="shared" si="17"/>
        <v>4.6550000000000002</v>
      </c>
      <c r="H647" s="22">
        <v>2013</v>
      </c>
      <c r="I647" s="23" t="s">
        <v>33</v>
      </c>
      <c r="J647" s="20">
        <v>20</v>
      </c>
    </row>
    <row r="648" spans="1:76" x14ac:dyDescent="0.2">
      <c r="A648" s="26" t="s">
        <v>435</v>
      </c>
      <c r="B648" s="89">
        <v>876</v>
      </c>
      <c r="C648" s="20">
        <v>76</v>
      </c>
      <c r="D648" s="20">
        <v>25</v>
      </c>
      <c r="E648" s="20">
        <v>76</v>
      </c>
      <c r="F648" s="20">
        <v>25</v>
      </c>
      <c r="G648" s="21">
        <f t="shared" si="17"/>
        <v>3.8</v>
      </c>
      <c r="H648" s="22">
        <v>2013</v>
      </c>
      <c r="I648" s="23" t="s">
        <v>33</v>
      </c>
      <c r="J648" s="20">
        <v>20</v>
      </c>
    </row>
    <row r="649" spans="1:76" x14ac:dyDescent="0.2">
      <c r="A649" s="30" t="s">
        <v>24</v>
      </c>
      <c r="B649" s="89">
        <v>281</v>
      </c>
      <c r="C649" s="20">
        <v>76</v>
      </c>
      <c r="D649" s="20">
        <v>25</v>
      </c>
      <c r="E649" s="20">
        <v>57</v>
      </c>
      <c r="F649" s="20">
        <v>25</v>
      </c>
      <c r="G649" s="21">
        <f t="shared" si="17"/>
        <v>3.3250000000000002</v>
      </c>
      <c r="H649" s="22">
        <v>2013</v>
      </c>
      <c r="I649" s="23" t="s">
        <v>33</v>
      </c>
      <c r="J649" s="20">
        <v>20</v>
      </c>
    </row>
    <row r="650" spans="1:76" x14ac:dyDescent="0.2">
      <c r="A650" s="26" t="s">
        <v>436</v>
      </c>
      <c r="B650" s="89">
        <v>874</v>
      </c>
      <c r="C650" s="20">
        <v>76</v>
      </c>
      <c r="D650" s="20">
        <v>15</v>
      </c>
      <c r="E650" s="20">
        <v>76</v>
      </c>
      <c r="F650" s="20">
        <v>15</v>
      </c>
      <c r="G650" s="21">
        <f t="shared" si="17"/>
        <v>2.2799999999999998</v>
      </c>
      <c r="H650" s="22">
        <v>2013</v>
      </c>
      <c r="I650" s="23" t="s">
        <v>33</v>
      </c>
      <c r="J650" s="20">
        <v>20</v>
      </c>
    </row>
    <row r="651" spans="1:76" x14ac:dyDescent="0.2">
      <c r="A651" s="30" t="s">
        <v>24</v>
      </c>
      <c r="B651" s="89">
        <v>279</v>
      </c>
      <c r="C651" s="20">
        <v>89</v>
      </c>
      <c r="D651" s="20">
        <v>15</v>
      </c>
      <c r="E651" s="20">
        <v>57</v>
      </c>
      <c r="F651" s="20">
        <v>15</v>
      </c>
      <c r="G651" s="21">
        <f t="shared" si="17"/>
        <v>2.19</v>
      </c>
      <c r="H651" s="22">
        <v>2013</v>
      </c>
      <c r="I651" s="23" t="s">
        <v>33</v>
      </c>
      <c r="J651" s="20">
        <v>20</v>
      </c>
    </row>
    <row r="652" spans="1:76" x14ac:dyDescent="0.2">
      <c r="A652" s="26" t="s">
        <v>437</v>
      </c>
      <c r="B652" s="89">
        <v>605</v>
      </c>
      <c r="C652" s="20">
        <v>133</v>
      </c>
      <c r="D652" s="20">
        <v>157</v>
      </c>
      <c r="E652" s="20">
        <v>133</v>
      </c>
      <c r="F652" s="20">
        <v>157</v>
      </c>
      <c r="G652" s="21">
        <f t="shared" si="17"/>
        <v>41.762</v>
      </c>
      <c r="H652" s="22">
        <v>2010</v>
      </c>
      <c r="I652" s="23" t="s">
        <v>33</v>
      </c>
      <c r="J652" s="20">
        <v>32</v>
      </c>
    </row>
    <row r="653" spans="1:76" x14ac:dyDescent="0.2">
      <c r="A653" s="30" t="s">
        <v>24</v>
      </c>
      <c r="B653" s="89">
        <v>302</v>
      </c>
      <c r="C653" s="20">
        <v>159</v>
      </c>
      <c r="D653" s="20">
        <v>157</v>
      </c>
      <c r="E653" s="20">
        <v>76</v>
      </c>
      <c r="F653" s="20">
        <v>157</v>
      </c>
      <c r="G653" s="21">
        <f t="shared" si="17"/>
        <v>36.895000000000003</v>
      </c>
      <c r="H653" s="22">
        <v>2010</v>
      </c>
      <c r="I653" s="23" t="s">
        <v>33</v>
      </c>
      <c r="J653" s="20">
        <v>32</v>
      </c>
    </row>
    <row r="654" spans="1:76" x14ac:dyDescent="0.2">
      <c r="A654" s="26" t="s">
        <v>438</v>
      </c>
      <c r="B654" s="89">
        <v>606</v>
      </c>
      <c r="C654" s="20">
        <v>108</v>
      </c>
      <c r="D654" s="20">
        <v>64</v>
      </c>
      <c r="E654" s="20">
        <v>108</v>
      </c>
      <c r="F654" s="20">
        <v>64</v>
      </c>
      <c r="G654" s="21">
        <f t="shared" si="17"/>
        <v>13.824</v>
      </c>
      <c r="H654" s="22">
        <v>2007</v>
      </c>
      <c r="I654" s="23" t="s">
        <v>23</v>
      </c>
      <c r="J654" s="20">
        <v>44</v>
      </c>
    </row>
    <row r="655" spans="1:76" x14ac:dyDescent="0.2">
      <c r="A655" s="30" t="s">
        <v>24</v>
      </c>
      <c r="B655" s="89">
        <v>241</v>
      </c>
      <c r="C655" s="20">
        <v>133</v>
      </c>
      <c r="D655" s="20">
        <v>64</v>
      </c>
      <c r="E655" s="20">
        <v>76</v>
      </c>
      <c r="F655" s="20">
        <v>64</v>
      </c>
      <c r="G655" s="21">
        <f t="shared" si="17"/>
        <v>13.376000000000001</v>
      </c>
      <c r="H655" s="22">
        <v>2007</v>
      </c>
      <c r="I655" s="23" t="s">
        <v>23</v>
      </c>
      <c r="J655" s="20">
        <v>44</v>
      </c>
    </row>
    <row r="656" spans="1:76" x14ac:dyDescent="0.2">
      <c r="A656" s="26"/>
      <c r="B656" s="89">
        <v>607</v>
      </c>
      <c r="C656" s="20">
        <v>159</v>
      </c>
      <c r="D656" s="20">
        <v>113</v>
      </c>
      <c r="E656" s="20">
        <v>159</v>
      </c>
      <c r="F656" s="20">
        <v>113</v>
      </c>
      <c r="G656" s="21">
        <f t="shared" si="17"/>
        <v>35.933999999999997</v>
      </c>
      <c r="H656" s="22">
        <v>2010</v>
      </c>
      <c r="I656" s="23" t="s">
        <v>33</v>
      </c>
      <c r="J656" s="20">
        <v>32</v>
      </c>
    </row>
    <row r="657" spans="1:76" x14ac:dyDescent="0.2">
      <c r="A657" s="30" t="s">
        <v>24</v>
      </c>
      <c r="B657" s="89">
        <v>240</v>
      </c>
      <c r="C657" s="20">
        <v>133</v>
      </c>
      <c r="D657" s="20">
        <v>113</v>
      </c>
      <c r="E657" s="20">
        <v>89</v>
      </c>
      <c r="F657" s="20">
        <v>113</v>
      </c>
      <c r="G657" s="21">
        <f t="shared" si="17"/>
        <v>25.085999999999999</v>
      </c>
      <c r="H657" s="22">
        <v>2010</v>
      </c>
      <c r="I657" s="23" t="s">
        <v>33</v>
      </c>
      <c r="J657" s="20">
        <v>32</v>
      </c>
    </row>
    <row r="658" spans="1:76" x14ac:dyDescent="0.2">
      <c r="A658" s="26" t="s">
        <v>439</v>
      </c>
      <c r="B658" s="89">
        <v>712</v>
      </c>
      <c r="C658" s="20">
        <v>108</v>
      </c>
      <c r="D658" s="20">
        <v>10</v>
      </c>
      <c r="E658" s="20">
        <v>108</v>
      </c>
      <c r="F658" s="20">
        <v>10</v>
      </c>
      <c r="G658" s="21">
        <f t="shared" si="17"/>
        <v>2.16</v>
      </c>
      <c r="H658" s="22">
        <v>2010</v>
      </c>
      <c r="I658" s="23" t="s">
        <v>33</v>
      </c>
      <c r="J658" s="20">
        <v>32</v>
      </c>
    </row>
    <row r="659" spans="1:76" x14ac:dyDescent="0.2">
      <c r="A659" s="30" t="s">
        <v>24</v>
      </c>
      <c r="B659" s="89">
        <v>242</v>
      </c>
      <c r="C659" s="20">
        <v>108</v>
      </c>
      <c r="D659" s="20">
        <v>10</v>
      </c>
      <c r="E659" s="20">
        <v>89</v>
      </c>
      <c r="F659" s="20">
        <v>10</v>
      </c>
      <c r="G659" s="21">
        <f t="shared" si="17"/>
        <v>1.97</v>
      </c>
      <c r="H659" s="22">
        <v>2010</v>
      </c>
      <c r="I659" s="23" t="s">
        <v>33</v>
      </c>
      <c r="J659" s="20">
        <v>32</v>
      </c>
    </row>
    <row r="660" spans="1:76" s="81" customFormat="1" x14ac:dyDescent="0.2">
      <c r="A660" s="26" t="s">
        <v>440</v>
      </c>
      <c r="B660" s="89">
        <v>733</v>
      </c>
      <c r="C660" s="20">
        <v>108</v>
      </c>
      <c r="D660" s="20">
        <v>12</v>
      </c>
      <c r="E660" s="20">
        <v>108</v>
      </c>
      <c r="F660" s="20">
        <v>12</v>
      </c>
      <c r="G660" s="21">
        <f t="shared" si="17"/>
        <v>2.5920000000000001</v>
      </c>
      <c r="H660" s="22">
        <v>1988</v>
      </c>
      <c r="I660" s="23" t="s">
        <v>33</v>
      </c>
      <c r="J660" s="20">
        <v>100</v>
      </c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0"/>
      <c r="AK660" s="80"/>
      <c r="AL660" s="80"/>
      <c r="AM660" s="80"/>
      <c r="AN660" s="80"/>
      <c r="AO660" s="80"/>
      <c r="AP660" s="80"/>
      <c r="AQ660" s="80"/>
      <c r="AR660" s="80"/>
      <c r="AS660" s="80"/>
      <c r="AT660" s="80"/>
      <c r="AU660" s="80"/>
      <c r="AV660" s="80"/>
      <c r="AW660" s="80"/>
      <c r="AX660" s="80"/>
      <c r="AY660" s="80"/>
      <c r="AZ660" s="80"/>
      <c r="BA660" s="80"/>
      <c r="BB660" s="80"/>
      <c r="BC660" s="80"/>
      <c r="BD660" s="80"/>
      <c r="BE660" s="80"/>
      <c r="BF660" s="80"/>
      <c r="BG660" s="80"/>
      <c r="BH660" s="80"/>
      <c r="BI660" s="80"/>
      <c r="BJ660" s="80"/>
      <c r="BK660" s="80"/>
      <c r="BL660" s="80"/>
      <c r="BM660" s="80"/>
      <c r="BN660" s="80"/>
      <c r="BO660" s="80"/>
      <c r="BP660" s="80"/>
      <c r="BQ660" s="80"/>
      <c r="BR660" s="80"/>
      <c r="BS660" s="80"/>
      <c r="BT660" s="80"/>
      <c r="BU660" s="80"/>
      <c r="BV660" s="80"/>
      <c r="BW660" s="80"/>
      <c r="BX660" s="80"/>
    </row>
    <row r="661" spans="1:76" s="81" customFormat="1" x14ac:dyDescent="0.2">
      <c r="A661" s="30" t="s">
        <v>24</v>
      </c>
      <c r="B661" s="89">
        <v>254</v>
      </c>
      <c r="C661" s="20">
        <v>108</v>
      </c>
      <c r="D661" s="20">
        <v>12</v>
      </c>
      <c r="E661" s="20">
        <v>57</v>
      </c>
      <c r="F661" s="20">
        <v>12</v>
      </c>
      <c r="G661" s="21">
        <f t="shared" si="17"/>
        <v>1.98</v>
      </c>
      <c r="H661" s="22">
        <v>1988</v>
      </c>
      <c r="I661" s="23" t="s">
        <v>33</v>
      </c>
      <c r="J661" s="20">
        <v>100</v>
      </c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0"/>
      <c r="AK661" s="80"/>
      <c r="AL661" s="80"/>
      <c r="AM661" s="80"/>
      <c r="AN661" s="80"/>
      <c r="AO661" s="80"/>
      <c r="AP661" s="80"/>
      <c r="AQ661" s="80"/>
      <c r="AR661" s="80"/>
      <c r="AS661" s="80"/>
      <c r="AT661" s="80"/>
      <c r="AU661" s="80"/>
      <c r="AV661" s="80"/>
      <c r="AW661" s="80"/>
      <c r="AX661" s="80"/>
      <c r="AY661" s="80"/>
      <c r="AZ661" s="80"/>
      <c r="BA661" s="80"/>
      <c r="BB661" s="80"/>
      <c r="BC661" s="80"/>
      <c r="BD661" s="80"/>
      <c r="BE661" s="80"/>
      <c r="BF661" s="80"/>
      <c r="BG661" s="80"/>
      <c r="BH661" s="80"/>
      <c r="BI661" s="80"/>
      <c r="BJ661" s="80"/>
      <c r="BK661" s="80"/>
      <c r="BL661" s="80"/>
      <c r="BM661" s="80"/>
      <c r="BN661" s="80"/>
      <c r="BO661" s="80"/>
      <c r="BP661" s="80"/>
      <c r="BQ661" s="80"/>
      <c r="BR661" s="80"/>
      <c r="BS661" s="80"/>
      <c r="BT661" s="80"/>
      <c r="BU661" s="80"/>
      <c r="BV661" s="80"/>
      <c r="BW661" s="80"/>
      <c r="BX661" s="80"/>
    </row>
    <row r="662" spans="1:76" s="81" customFormat="1" x14ac:dyDescent="0.2">
      <c r="A662" s="26" t="s">
        <v>441</v>
      </c>
      <c r="B662" s="89">
        <v>733</v>
      </c>
      <c r="C662" s="20">
        <v>108</v>
      </c>
      <c r="D662" s="20">
        <v>29.1</v>
      </c>
      <c r="E662" s="20">
        <v>108</v>
      </c>
      <c r="F662" s="20">
        <v>29.1</v>
      </c>
      <c r="G662" s="21">
        <f t="shared" si="17"/>
        <v>6.2856000000000005</v>
      </c>
      <c r="H662" s="22">
        <v>2013</v>
      </c>
      <c r="I662" s="23" t="s">
        <v>23</v>
      </c>
      <c r="J662" s="20">
        <v>20</v>
      </c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  <c r="AA662" s="80"/>
      <c r="AB662" s="80"/>
      <c r="AC662" s="80"/>
      <c r="AD662" s="80"/>
      <c r="AE662" s="80"/>
      <c r="AF662" s="80"/>
      <c r="AG662" s="80"/>
      <c r="AH662" s="80"/>
      <c r="AI662" s="80"/>
      <c r="AJ662" s="80"/>
      <c r="AK662" s="80"/>
      <c r="AL662" s="80"/>
      <c r="AM662" s="80"/>
      <c r="AN662" s="80"/>
      <c r="AO662" s="80"/>
      <c r="AP662" s="80"/>
      <c r="AQ662" s="80"/>
      <c r="AR662" s="80"/>
      <c r="AS662" s="80"/>
      <c r="AT662" s="80"/>
      <c r="AU662" s="80"/>
      <c r="AV662" s="80"/>
      <c r="AW662" s="80"/>
      <c r="AX662" s="80"/>
      <c r="AY662" s="80"/>
      <c r="AZ662" s="80"/>
      <c r="BA662" s="80"/>
      <c r="BB662" s="80"/>
      <c r="BC662" s="80"/>
      <c r="BD662" s="80"/>
      <c r="BE662" s="80"/>
      <c r="BF662" s="80"/>
      <c r="BG662" s="80"/>
      <c r="BH662" s="80"/>
      <c r="BI662" s="80"/>
      <c r="BJ662" s="80"/>
      <c r="BK662" s="80"/>
      <c r="BL662" s="80"/>
      <c r="BM662" s="80"/>
      <c r="BN662" s="80"/>
      <c r="BO662" s="80"/>
      <c r="BP662" s="80"/>
      <c r="BQ662" s="80"/>
      <c r="BR662" s="80"/>
      <c r="BS662" s="80"/>
      <c r="BT662" s="80"/>
      <c r="BU662" s="80"/>
      <c r="BV662" s="80"/>
      <c r="BW662" s="80"/>
      <c r="BX662" s="80"/>
    </row>
    <row r="663" spans="1:76" s="81" customFormat="1" x14ac:dyDescent="0.2">
      <c r="A663" s="30" t="s">
        <v>24</v>
      </c>
      <c r="B663" s="89">
        <v>254</v>
      </c>
      <c r="C663" s="20">
        <v>108</v>
      </c>
      <c r="D663" s="20">
        <v>29.1</v>
      </c>
      <c r="E663" s="20">
        <v>57</v>
      </c>
      <c r="F663" s="20">
        <v>29.1</v>
      </c>
      <c r="G663" s="21">
        <f t="shared" si="17"/>
        <v>4.8015000000000008</v>
      </c>
      <c r="H663" s="22">
        <v>2013</v>
      </c>
      <c r="I663" s="23" t="s">
        <v>23</v>
      </c>
      <c r="J663" s="20">
        <v>20</v>
      </c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  <c r="AI663" s="80"/>
      <c r="AJ663" s="80"/>
      <c r="AK663" s="80"/>
      <c r="AL663" s="80"/>
      <c r="AM663" s="80"/>
      <c r="AN663" s="80"/>
      <c r="AO663" s="80"/>
      <c r="AP663" s="80"/>
      <c r="AQ663" s="80"/>
      <c r="AR663" s="80"/>
      <c r="AS663" s="80"/>
      <c r="AT663" s="80"/>
      <c r="AU663" s="80"/>
      <c r="AV663" s="80"/>
      <c r="AW663" s="80"/>
      <c r="AX663" s="80"/>
      <c r="AY663" s="80"/>
      <c r="AZ663" s="80"/>
      <c r="BA663" s="80"/>
      <c r="BB663" s="80"/>
      <c r="BC663" s="80"/>
      <c r="BD663" s="80"/>
      <c r="BE663" s="80"/>
      <c r="BF663" s="80"/>
      <c r="BG663" s="80"/>
      <c r="BH663" s="80"/>
      <c r="BI663" s="80"/>
      <c r="BJ663" s="80"/>
      <c r="BK663" s="80"/>
      <c r="BL663" s="80"/>
      <c r="BM663" s="80"/>
      <c r="BN663" s="80"/>
      <c r="BO663" s="80"/>
      <c r="BP663" s="80"/>
      <c r="BQ663" s="80"/>
      <c r="BR663" s="80"/>
      <c r="BS663" s="80"/>
      <c r="BT663" s="80"/>
      <c r="BU663" s="80"/>
      <c r="BV663" s="80"/>
      <c r="BW663" s="80"/>
      <c r="BX663" s="80"/>
    </row>
    <row r="664" spans="1:76" s="81" customFormat="1" x14ac:dyDescent="0.2">
      <c r="A664" s="26" t="s">
        <v>442</v>
      </c>
      <c r="B664" s="89">
        <v>733</v>
      </c>
      <c r="C664" s="20">
        <v>108</v>
      </c>
      <c r="D664" s="20">
        <v>16.8</v>
      </c>
      <c r="E664" s="20">
        <v>108</v>
      </c>
      <c r="F664" s="20">
        <v>16.8</v>
      </c>
      <c r="G664" s="21">
        <f t="shared" si="17"/>
        <v>3.6288</v>
      </c>
      <c r="H664" s="22">
        <v>2013</v>
      </c>
      <c r="I664" s="23" t="s">
        <v>23</v>
      </c>
      <c r="J664" s="20">
        <v>20</v>
      </c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  <c r="AA664" s="80"/>
      <c r="AB664" s="80"/>
      <c r="AC664" s="80"/>
      <c r="AD664" s="80"/>
      <c r="AE664" s="80"/>
      <c r="AF664" s="80"/>
      <c r="AG664" s="80"/>
      <c r="AH664" s="80"/>
      <c r="AI664" s="80"/>
      <c r="AJ664" s="80"/>
      <c r="AK664" s="80"/>
      <c r="AL664" s="80"/>
      <c r="AM664" s="80"/>
      <c r="AN664" s="80"/>
      <c r="AO664" s="80"/>
      <c r="AP664" s="80"/>
      <c r="AQ664" s="80"/>
      <c r="AR664" s="80"/>
      <c r="AS664" s="80"/>
      <c r="AT664" s="80"/>
      <c r="AU664" s="80"/>
      <c r="AV664" s="80"/>
      <c r="AW664" s="80"/>
      <c r="AX664" s="80"/>
      <c r="AY664" s="80"/>
      <c r="AZ664" s="80"/>
      <c r="BA664" s="80"/>
      <c r="BB664" s="80"/>
      <c r="BC664" s="80"/>
      <c r="BD664" s="80"/>
      <c r="BE664" s="80"/>
      <c r="BF664" s="80"/>
      <c r="BG664" s="80"/>
      <c r="BH664" s="80"/>
      <c r="BI664" s="80"/>
      <c r="BJ664" s="80"/>
      <c r="BK664" s="80"/>
      <c r="BL664" s="80"/>
      <c r="BM664" s="80"/>
      <c r="BN664" s="80"/>
      <c r="BO664" s="80"/>
      <c r="BP664" s="80"/>
      <c r="BQ664" s="80"/>
      <c r="BR664" s="80"/>
      <c r="BS664" s="80"/>
      <c r="BT664" s="80"/>
      <c r="BU664" s="80"/>
      <c r="BV664" s="80"/>
      <c r="BW664" s="80"/>
      <c r="BX664" s="80"/>
    </row>
    <row r="665" spans="1:76" s="81" customFormat="1" x14ac:dyDescent="0.2">
      <c r="A665" s="30" t="s">
        <v>24</v>
      </c>
      <c r="B665" s="89">
        <v>254</v>
      </c>
      <c r="C665" s="20">
        <v>108</v>
      </c>
      <c r="D665" s="20">
        <v>16.8</v>
      </c>
      <c r="E665" s="20">
        <v>57</v>
      </c>
      <c r="F665" s="20">
        <v>16.8</v>
      </c>
      <c r="G665" s="21">
        <f t="shared" si="17"/>
        <v>2.7720000000000002</v>
      </c>
      <c r="H665" s="22">
        <v>2013</v>
      </c>
      <c r="I665" s="23" t="s">
        <v>23</v>
      </c>
      <c r="J665" s="20">
        <v>20</v>
      </c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  <c r="AA665" s="80"/>
      <c r="AB665" s="80"/>
      <c r="AC665" s="80"/>
      <c r="AD665" s="80"/>
      <c r="AE665" s="80"/>
      <c r="AF665" s="80"/>
      <c r="AG665" s="80"/>
      <c r="AH665" s="80"/>
      <c r="AI665" s="80"/>
      <c r="AJ665" s="80"/>
      <c r="AK665" s="80"/>
      <c r="AL665" s="80"/>
      <c r="AM665" s="80"/>
      <c r="AN665" s="80"/>
      <c r="AO665" s="80"/>
      <c r="AP665" s="80"/>
      <c r="AQ665" s="80"/>
      <c r="AR665" s="80"/>
      <c r="AS665" s="80"/>
      <c r="AT665" s="80"/>
      <c r="AU665" s="80"/>
      <c r="AV665" s="80"/>
      <c r="AW665" s="80"/>
      <c r="AX665" s="80"/>
      <c r="AY665" s="80"/>
      <c r="AZ665" s="80"/>
      <c r="BA665" s="80"/>
      <c r="BB665" s="80"/>
      <c r="BC665" s="80"/>
      <c r="BD665" s="80"/>
      <c r="BE665" s="80"/>
      <c r="BF665" s="80"/>
      <c r="BG665" s="80"/>
      <c r="BH665" s="80"/>
      <c r="BI665" s="80"/>
      <c r="BJ665" s="80"/>
      <c r="BK665" s="80"/>
      <c r="BL665" s="80"/>
      <c r="BM665" s="80"/>
      <c r="BN665" s="80"/>
      <c r="BO665" s="80"/>
      <c r="BP665" s="80"/>
      <c r="BQ665" s="80"/>
      <c r="BR665" s="80"/>
      <c r="BS665" s="80"/>
      <c r="BT665" s="80"/>
      <c r="BU665" s="80"/>
      <c r="BV665" s="80"/>
      <c r="BW665" s="80"/>
      <c r="BX665" s="80"/>
    </row>
    <row r="666" spans="1:76" s="81" customFormat="1" x14ac:dyDescent="0.2">
      <c r="A666" s="26" t="s">
        <v>443</v>
      </c>
      <c r="B666" s="89">
        <v>733</v>
      </c>
      <c r="C666" s="20">
        <v>108</v>
      </c>
      <c r="D666" s="20">
        <v>56.2</v>
      </c>
      <c r="E666" s="20">
        <v>108</v>
      </c>
      <c r="F666" s="20">
        <v>56.2</v>
      </c>
      <c r="G666" s="21">
        <f t="shared" si="17"/>
        <v>12.139200000000001</v>
      </c>
      <c r="H666" s="22">
        <v>1988</v>
      </c>
      <c r="I666" s="23" t="s">
        <v>33</v>
      </c>
      <c r="J666" s="20">
        <v>100</v>
      </c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  <c r="AA666" s="80"/>
      <c r="AB666" s="80"/>
      <c r="AC666" s="80"/>
      <c r="AD666" s="80"/>
      <c r="AE666" s="80"/>
      <c r="AF666" s="80"/>
      <c r="AG666" s="80"/>
      <c r="AH666" s="80"/>
      <c r="AI666" s="80"/>
      <c r="AJ666" s="80"/>
      <c r="AK666" s="80"/>
      <c r="AL666" s="80"/>
      <c r="AM666" s="80"/>
      <c r="AN666" s="80"/>
      <c r="AO666" s="80"/>
      <c r="AP666" s="80"/>
      <c r="AQ666" s="80"/>
      <c r="AR666" s="80"/>
      <c r="AS666" s="80"/>
      <c r="AT666" s="80"/>
      <c r="AU666" s="80"/>
      <c r="AV666" s="80"/>
      <c r="AW666" s="80"/>
      <c r="AX666" s="80"/>
      <c r="AY666" s="80"/>
      <c r="AZ666" s="80"/>
      <c r="BA666" s="80"/>
      <c r="BB666" s="80"/>
      <c r="BC666" s="80"/>
      <c r="BD666" s="80"/>
      <c r="BE666" s="80"/>
      <c r="BF666" s="80"/>
      <c r="BG666" s="80"/>
      <c r="BH666" s="80"/>
      <c r="BI666" s="80"/>
      <c r="BJ666" s="80"/>
      <c r="BK666" s="80"/>
      <c r="BL666" s="80"/>
      <c r="BM666" s="80"/>
      <c r="BN666" s="80"/>
      <c r="BO666" s="80"/>
      <c r="BP666" s="80"/>
      <c r="BQ666" s="80"/>
      <c r="BR666" s="80"/>
      <c r="BS666" s="80"/>
      <c r="BT666" s="80"/>
      <c r="BU666" s="80"/>
      <c r="BV666" s="80"/>
      <c r="BW666" s="80"/>
      <c r="BX666" s="80"/>
    </row>
    <row r="667" spans="1:76" s="81" customFormat="1" x14ac:dyDescent="0.2">
      <c r="A667" s="30" t="s">
        <v>24</v>
      </c>
      <c r="B667" s="89">
        <v>254</v>
      </c>
      <c r="C667" s="20">
        <v>89</v>
      </c>
      <c r="D667" s="20">
        <v>56.2</v>
      </c>
      <c r="E667" s="20">
        <v>57</v>
      </c>
      <c r="F667" s="20">
        <v>56.2</v>
      </c>
      <c r="G667" s="21">
        <f t="shared" si="17"/>
        <v>8.2052000000000014</v>
      </c>
      <c r="H667" s="22">
        <v>1988</v>
      </c>
      <c r="I667" s="23" t="s">
        <v>33</v>
      </c>
      <c r="J667" s="20">
        <v>100</v>
      </c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  <c r="AR667" s="80"/>
      <c r="AS667" s="80"/>
      <c r="AT667" s="80"/>
      <c r="AU667" s="80"/>
      <c r="AV667" s="80"/>
      <c r="AW667" s="80"/>
      <c r="AX667" s="80"/>
      <c r="AY667" s="80"/>
      <c r="AZ667" s="80"/>
      <c r="BA667" s="80"/>
      <c r="BB667" s="80"/>
      <c r="BC667" s="80"/>
      <c r="BD667" s="80"/>
      <c r="BE667" s="80"/>
      <c r="BF667" s="80"/>
      <c r="BG667" s="80"/>
      <c r="BH667" s="80"/>
      <c r="BI667" s="80"/>
      <c r="BJ667" s="80"/>
      <c r="BK667" s="80"/>
      <c r="BL667" s="80"/>
      <c r="BM667" s="80"/>
      <c r="BN667" s="80"/>
      <c r="BO667" s="80"/>
      <c r="BP667" s="80"/>
      <c r="BQ667" s="80"/>
      <c r="BR667" s="80"/>
      <c r="BS667" s="80"/>
      <c r="BT667" s="80"/>
      <c r="BU667" s="80"/>
      <c r="BV667" s="80"/>
      <c r="BW667" s="80"/>
      <c r="BX667" s="80"/>
    </row>
    <row r="668" spans="1:76" x14ac:dyDescent="0.2">
      <c r="A668" s="26" t="s">
        <v>444</v>
      </c>
      <c r="B668" s="89">
        <v>829</v>
      </c>
      <c r="C668" s="20">
        <v>89</v>
      </c>
      <c r="D668" s="20">
        <v>65</v>
      </c>
      <c r="E668" s="20">
        <v>89</v>
      </c>
      <c r="F668" s="20">
        <v>65</v>
      </c>
      <c r="G668" s="21">
        <f t="shared" si="17"/>
        <v>11.57</v>
      </c>
      <c r="H668" s="22" t="s">
        <v>18</v>
      </c>
      <c r="I668" s="23" t="s">
        <v>23</v>
      </c>
      <c r="J668" s="20">
        <v>100</v>
      </c>
    </row>
    <row r="669" spans="1:76" x14ac:dyDescent="0.2">
      <c r="A669" s="30" t="s">
        <v>24</v>
      </c>
      <c r="B669" s="89">
        <v>257</v>
      </c>
      <c r="C669" s="20">
        <v>89</v>
      </c>
      <c r="D669" s="20">
        <v>65</v>
      </c>
      <c r="E669" s="20">
        <v>45</v>
      </c>
      <c r="F669" s="20">
        <v>65</v>
      </c>
      <c r="G669" s="21">
        <f t="shared" si="17"/>
        <v>8.7100000000000009</v>
      </c>
      <c r="H669" s="22" t="s">
        <v>18</v>
      </c>
      <c r="I669" s="23" t="s">
        <v>23</v>
      </c>
      <c r="J669" s="20">
        <v>100</v>
      </c>
    </row>
    <row r="670" spans="1:76" x14ac:dyDescent="0.2">
      <c r="A670" s="30"/>
      <c r="B670" s="89">
        <v>833</v>
      </c>
      <c r="C670" s="20">
        <v>89</v>
      </c>
      <c r="D670" s="20">
        <v>38</v>
      </c>
      <c r="E670" s="20">
        <v>89</v>
      </c>
      <c r="F670" s="20">
        <v>38</v>
      </c>
      <c r="G670" s="21">
        <f t="shared" si="17"/>
        <v>6.7639999999999993</v>
      </c>
      <c r="H670" s="22" t="s">
        <v>18</v>
      </c>
      <c r="I670" s="23" t="s">
        <v>23</v>
      </c>
      <c r="J670" s="20">
        <v>100</v>
      </c>
    </row>
    <row r="671" spans="1:76" x14ac:dyDescent="0.2">
      <c r="A671" s="30" t="s">
        <v>24</v>
      </c>
      <c r="B671" s="89">
        <v>258</v>
      </c>
      <c r="C671" s="20">
        <v>89</v>
      </c>
      <c r="D671" s="20">
        <v>38</v>
      </c>
      <c r="E671" s="20">
        <v>57</v>
      </c>
      <c r="F671" s="20">
        <v>38</v>
      </c>
      <c r="G671" s="21">
        <f t="shared" si="17"/>
        <v>5.548</v>
      </c>
      <c r="H671" s="22" t="s">
        <v>18</v>
      </c>
      <c r="I671" s="23" t="s">
        <v>23</v>
      </c>
      <c r="J671" s="20">
        <v>100</v>
      </c>
    </row>
    <row r="672" spans="1:76" x14ac:dyDescent="0.2">
      <c r="A672" s="26" t="s">
        <v>445</v>
      </c>
      <c r="B672" s="89">
        <v>836</v>
      </c>
      <c r="C672" s="20">
        <v>57</v>
      </c>
      <c r="D672" s="20">
        <v>100</v>
      </c>
      <c r="E672" s="20">
        <v>57</v>
      </c>
      <c r="F672" s="20">
        <v>100</v>
      </c>
      <c r="G672" s="21">
        <f t="shared" ref="G672:G722" si="18">((C672/1000)*D672)+((E672/1000)*F672)</f>
        <v>11.4</v>
      </c>
      <c r="H672" s="22" t="s">
        <v>18</v>
      </c>
      <c r="I672" s="23" t="s">
        <v>33</v>
      </c>
      <c r="J672" s="20">
        <v>100</v>
      </c>
    </row>
    <row r="673" spans="1:76" x14ac:dyDescent="0.2">
      <c r="A673" s="30" t="s">
        <v>24</v>
      </c>
      <c r="B673" s="89">
        <v>259</v>
      </c>
      <c r="C673" s="20">
        <v>57</v>
      </c>
      <c r="D673" s="20">
        <v>100</v>
      </c>
      <c r="E673" s="20">
        <v>38</v>
      </c>
      <c r="F673" s="20">
        <v>100</v>
      </c>
      <c r="G673" s="21">
        <f t="shared" si="18"/>
        <v>9.5</v>
      </c>
      <c r="H673" s="22" t="s">
        <v>18</v>
      </c>
      <c r="I673" s="23" t="s">
        <v>33</v>
      </c>
      <c r="J673" s="20">
        <v>100</v>
      </c>
    </row>
    <row r="674" spans="1:76" x14ac:dyDescent="0.2">
      <c r="A674" s="26" t="s">
        <v>446</v>
      </c>
      <c r="B674" s="89">
        <v>836</v>
      </c>
      <c r="C674" s="20">
        <v>57</v>
      </c>
      <c r="D674" s="20">
        <v>42</v>
      </c>
      <c r="E674" s="20">
        <v>57</v>
      </c>
      <c r="F674" s="20">
        <v>42</v>
      </c>
      <c r="G674" s="21">
        <f t="shared" si="18"/>
        <v>4.7880000000000003</v>
      </c>
      <c r="H674" s="22" t="s">
        <v>18</v>
      </c>
      <c r="I674" s="23" t="s">
        <v>33</v>
      </c>
      <c r="J674" s="20">
        <v>100</v>
      </c>
    </row>
    <row r="675" spans="1:76" x14ac:dyDescent="0.2">
      <c r="A675" s="30" t="s">
        <v>24</v>
      </c>
      <c r="B675" s="89">
        <v>259</v>
      </c>
      <c r="C675" s="20">
        <v>57</v>
      </c>
      <c r="D675" s="20">
        <v>42</v>
      </c>
      <c r="E675" s="20">
        <v>38</v>
      </c>
      <c r="F675" s="20">
        <v>42</v>
      </c>
      <c r="G675" s="21">
        <f t="shared" si="18"/>
        <v>3.99</v>
      </c>
      <c r="H675" s="22" t="s">
        <v>18</v>
      </c>
      <c r="I675" s="23" t="s">
        <v>33</v>
      </c>
      <c r="J675" s="20">
        <v>100</v>
      </c>
    </row>
    <row r="676" spans="1:76" x14ac:dyDescent="0.2">
      <c r="A676" s="26" t="s">
        <v>447</v>
      </c>
      <c r="B676" s="294" t="s">
        <v>57</v>
      </c>
      <c r="C676" s="20">
        <v>76</v>
      </c>
      <c r="D676" s="20">
        <v>68</v>
      </c>
      <c r="E676" s="20">
        <v>76</v>
      </c>
      <c r="F676" s="20">
        <v>68</v>
      </c>
      <c r="G676" s="21">
        <f t="shared" si="18"/>
        <v>10.336</v>
      </c>
      <c r="H676" s="22">
        <v>1970</v>
      </c>
      <c r="I676" s="23" t="s">
        <v>33</v>
      </c>
      <c r="J676" s="20">
        <v>100</v>
      </c>
    </row>
    <row r="677" spans="1:76" x14ac:dyDescent="0.2">
      <c r="A677" s="30" t="s">
        <v>24</v>
      </c>
      <c r="B677" s="295"/>
      <c r="C677" s="20">
        <v>57</v>
      </c>
      <c r="D677" s="20">
        <v>68</v>
      </c>
      <c r="E677" s="20">
        <v>32</v>
      </c>
      <c r="F677" s="20">
        <v>68</v>
      </c>
      <c r="G677" s="21">
        <f t="shared" si="18"/>
        <v>6.0520000000000005</v>
      </c>
      <c r="H677" s="22">
        <v>1970</v>
      </c>
      <c r="I677" s="23" t="s">
        <v>33</v>
      </c>
      <c r="J677" s="20">
        <v>100</v>
      </c>
    </row>
    <row r="678" spans="1:76" x14ac:dyDescent="0.2">
      <c r="A678" s="26" t="s">
        <v>448</v>
      </c>
      <c r="B678" s="89">
        <v>831</v>
      </c>
      <c r="C678" s="20">
        <v>57</v>
      </c>
      <c r="D678" s="20">
        <v>15</v>
      </c>
      <c r="E678" s="20">
        <v>57</v>
      </c>
      <c r="F678" s="20">
        <v>15</v>
      </c>
      <c r="G678" s="21">
        <f t="shared" si="18"/>
        <v>1.71</v>
      </c>
      <c r="H678" s="22" t="s">
        <v>18</v>
      </c>
      <c r="I678" s="23" t="s">
        <v>33</v>
      </c>
      <c r="J678" s="20">
        <v>100</v>
      </c>
    </row>
    <row r="679" spans="1:76" x14ac:dyDescent="0.2">
      <c r="A679" s="30" t="s">
        <v>24</v>
      </c>
      <c r="B679" s="89">
        <v>256</v>
      </c>
      <c r="C679" s="20">
        <v>57</v>
      </c>
      <c r="D679" s="20">
        <v>15</v>
      </c>
      <c r="E679" s="20">
        <v>38</v>
      </c>
      <c r="F679" s="20">
        <v>15</v>
      </c>
      <c r="G679" s="21">
        <f t="shared" si="18"/>
        <v>1.4249999999999998</v>
      </c>
      <c r="H679" s="22" t="s">
        <v>18</v>
      </c>
      <c r="I679" s="23" t="s">
        <v>33</v>
      </c>
      <c r="J679" s="20">
        <v>100</v>
      </c>
    </row>
    <row r="680" spans="1:76" x14ac:dyDescent="0.2">
      <c r="A680" s="26" t="s">
        <v>449</v>
      </c>
      <c r="B680" s="89">
        <v>371</v>
      </c>
      <c r="C680" s="20">
        <v>57</v>
      </c>
      <c r="D680" s="20">
        <v>69</v>
      </c>
      <c r="E680" s="20">
        <v>57</v>
      </c>
      <c r="F680" s="20">
        <v>69</v>
      </c>
      <c r="G680" s="21">
        <f t="shared" si="18"/>
        <v>7.8660000000000005</v>
      </c>
      <c r="H680" s="22" t="s">
        <v>18</v>
      </c>
      <c r="I680" s="23" t="s">
        <v>33</v>
      </c>
      <c r="J680" s="20">
        <v>100</v>
      </c>
    </row>
    <row r="681" spans="1:76" x14ac:dyDescent="0.2">
      <c r="A681" s="30" t="s">
        <v>24</v>
      </c>
      <c r="B681" s="102" t="s">
        <v>75</v>
      </c>
      <c r="C681" s="20">
        <v>57</v>
      </c>
      <c r="D681" s="20">
        <v>69</v>
      </c>
      <c r="E681" s="20">
        <v>38</v>
      </c>
      <c r="F681" s="20">
        <v>69</v>
      </c>
      <c r="G681" s="21">
        <f t="shared" si="18"/>
        <v>6.5549999999999997</v>
      </c>
      <c r="H681" s="22" t="s">
        <v>18</v>
      </c>
      <c r="I681" s="23" t="s">
        <v>33</v>
      </c>
      <c r="J681" s="20">
        <v>100</v>
      </c>
    </row>
    <row r="682" spans="1:76" x14ac:dyDescent="0.2">
      <c r="A682" s="26" t="s">
        <v>450</v>
      </c>
      <c r="B682" s="89">
        <v>827</v>
      </c>
      <c r="C682" s="20">
        <v>57</v>
      </c>
      <c r="D682" s="20">
        <v>64</v>
      </c>
      <c r="E682" s="20">
        <v>57</v>
      </c>
      <c r="F682" s="20">
        <v>64</v>
      </c>
      <c r="G682" s="21">
        <f t="shared" si="18"/>
        <v>7.2960000000000003</v>
      </c>
      <c r="H682" s="22" t="s">
        <v>18</v>
      </c>
      <c r="I682" s="23" t="s">
        <v>23</v>
      </c>
      <c r="J682" s="20">
        <v>100</v>
      </c>
    </row>
    <row r="683" spans="1:76" x14ac:dyDescent="0.2">
      <c r="A683" s="30" t="s">
        <v>24</v>
      </c>
      <c r="B683" s="89">
        <v>256</v>
      </c>
      <c r="C683" s="20">
        <v>57</v>
      </c>
      <c r="D683" s="20">
        <v>64</v>
      </c>
      <c r="E683" s="20">
        <v>57</v>
      </c>
      <c r="F683" s="20">
        <v>64</v>
      </c>
      <c r="G683" s="21">
        <f t="shared" si="18"/>
        <v>7.2960000000000003</v>
      </c>
      <c r="H683" s="22" t="s">
        <v>18</v>
      </c>
      <c r="I683" s="23" t="s">
        <v>23</v>
      </c>
      <c r="J683" s="20">
        <v>100</v>
      </c>
    </row>
    <row r="684" spans="1:76" s="81" customFormat="1" x14ac:dyDescent="0.2">
      <c r="A684" s="26" t="s">
        <v>451</v>
      </c>
      <c r="B684" s="89">
        <v>828</v>
      </c>
      <c r="C684" s="20">
        <v>89</v>
      </c>
      <c r="D684" s="20">
        <v>33.4</v>
      </c>
      <c r="E684" s="20">
        <v>89</v>
      </c>
      <c r="F684" s="20">
        <v>33.4</v>
      </c>
      <c r="G684" s="21">
        <f t="shared" si="18"/>
        <v>5.9451999999999998</v>
      </c>
      <c r="H684" s="22" t="s">
        <v>18</v>
      </c>
      <c r="I684" s="23" t="s">
        <v>33</v>
      </c>
      <c r="J684" s="20">
        <v>100</v>
      </c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  <c r="AI684" s="80"/>
      <c r="AJ684" s="80"/>
      <c r="AK684" s="80"/>
      <c r="AL684" s="80"/>
      <c r="AM684" s="80"/>
      <c r="AN684" s="80"/>
      <c r="AO684" s="80"/>
      <c r="AP684" s="80"/>
      <c r="AQ684" s="80"/>
      <c r="AR684" s="80"/>
      <c r="AS684" s="80"/>
      <c r="AT684" s="80"/>
      <c r="AU684" s="80"/>
      <c r="AV684" s="80"/>
      <c r="AW684" s="80"/>
      <c r="AX684" s="80"/>
      <c r="AY684" s="80"/>
      <c r="AZ684" s="80"/>
      <c r="BA684" s="80"/>
      <c r="BB684" s="80"/>
      <c r="BC684" s="80"/>
      <c r="BD684" s="80"/>
      <c r="BE684" s="80"/>
      <c r="BF684" s="80"/>
      <c r="BG684" s="80"/>
      <c r="BH684" s="80"/>
      <c r="BI684" s="80"/>
      <c r="BJ684" s="80"/>
      <c r="BK684" s="80"/>
      <c r="BL684" s="80"/>
      <c r="BM684" s="80"/>
      <c r="BN684" s="80"/>
      <c r="BO684" s="80"/>
      <c r="BP684" s="80"/>
      <c r="BQ684" s="80"/>
      <c r="BR684" s="80"/>
      <c r="BS684" s="80"/>
      <c r="BT684" s="80"/>
      <c r="BU684" s="80"/>
      <c r="BV684" s="80"/>
      <c r="BW684" s="80"/>
      <c r="BX684" s="80"/>
    </row>
    <row r="685" spans="1:76" s="81" customFormat="1" x14ac:dyDescent="0.2">
      <c r="A685" s="30" t="s">
        <v>24</v>
      </c>
      <c r="B685" s="102" t="s">
        <v>75</v>
      </c>
      <c r="C685" s="20">
        <v>89</v>
      </c>
      <c r="D685" s="20">
        <v>33.4</v>
      </c>
      <c r="E685" s="20">
        <v>57</v>
      </c>
      <c r="F685" s="20">
        <v>33.4</v>
      </c>
      <c r="G685" s="21">
        <f t="shared" si="18"/>
        <v>4.8764000000000003</v>
      </c>
      <c r="H685" s="22" t="s">
        <v>18</v>
      </c>
      <c r="I685" s="23" t="s">
        <v>33</v>
      </c>
      <c r="J685" s="20">
        <v>100</v>
      </c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  <c r="AA685" s="80"/>
      <c r="AB685" s="80"/>
      <c r="AC685" s="80"/>
      <c r="AD685" s="80"/>
      <c r="AE685" s="80"/>
      <c r="AF685" s="80"/>
      <c r="AG685" s="80"/>
      <c r="AH685" s="80"/>
      <c r="AI685" s="80"/>
      <c r="AJ685" s="80"/>
      <c r="AK685" s="80"/>
      <c r="AL685" s="80"/>
      <c r="AM685" s="80"/>
      <c r="AN685" s="80"/>
      <c r="AO685" s="80"/>
      <c r="AP685" s="80"/>
      <c r="AQ685" s="80"/>
      <c r="AR685" s="80"/>
      <c r="AS685" s="80"/>
      <c r="AT685" s="80"/>
      <c r="AU685" s="80"/>
      <c r="AV685" s="80"/>
      <c r="AW685" s="80"/>
      <c r="AX685" s="80"/>
      <c r="AY685" s="80"/>
      <c r="AZ685" s="80"/>
      <c r="BA685" s="80"/>
      <c r="BB685" s="80"/>
      <c r="BC685" s="80"/>
      <c r="BD685" s="80"/>
      <c r="BE685" s="80"/>
      <c r="BF685" s="80"/>
      <c r="BG685" s="80"/>
      <c r="BH685" s="80"/>
      <c r="BI685" s="80"/>
      <c r="BJ685" s="80"/>
      <c r="BK685" s="80"/>
      <c r="BL685" s="80"/>
      <c r="BM685" s="80"/>
      <c r="BN685" s="80"/>
      <c r="BO685" s="80"/>
      <c r="BP685" s="80"/>
      <c r="BQ685" s="80"/>
      <c r="BR685" s="80"/>
      <c r="BS685" s="80"/>
      <c r="BT685" s="80"/>
      <c r="BU685" s="80"/>
      <c r="BV685" s="80"/>
      <c r="BW685" s="80"/>
      <c r="BX685" s="80"/>
    </row>
    <row r="686" spans="1:76" x14ac:dyDescent="0.2">
      <c r="A686" s="26" t="s">
        <v>452</v>
      </c>
      <c r="B686" s="89">
        <v>710</v>
      </c>
      <c r="C686" s="20">
        <v>57</v>
      </c>
      <c r="D686" s="20">
        <v>7</v>
      </c>
      <c r="E686" s="20">
        <v>57</v>
      </c>
      <c r="F686" s="20">
        <v>7</v>
      </c>
      <c r="G686" s="21">
        <f t="shared" si="18"/>
        <v>0.79800000000000004</v>
      </c>
      <c r="H686" s="22" t="s">
        <v>18</v>
      </c>
      <c r="I686" s="23" t="s">
        <v>33</v>
      </c>
      <c r="J686" s="20">
        <v>100</v>
      </c>
    </row>
    <row r="687" spans="1:76" x14ac:dyDescent="0.2">
      <c r="A687" s="30" t="s">
        <v>24</v>
      </c>
      <c r="B687" s="89">
        <v>239</v>
      </c>
      <c r="C687" s="20">
        <v>57</v>
      </c>
      <c r="D687" s="20">
        <v>7</v>
      </c>
      <c r="E687" s="20"/>
      <c r="F687" s="20"/>
      <c r="G687" s="21">
        <f t="shared" si="18"/>
        <v>0.39900000000000002</v>
      </c>
      <c r="H687" s="22" t="s">
        <v>18</v>
      </c>
      <c r="I687" s="23" t="s">
        <v>33</v>
      </c>
      <c r="J687" s="20">
        <v>100</v>
      </c>
    </row>
    <row r="688" spans="1:76" x14ac:dyDescent="0.2">
      <c r="A688" s="26" t="s">
        <v>453</v>
      </c>
      <c r="B688" s="89">
        <v>709</v>
      </c>
      <c r="C688" s="20">
        <v>89</v>
      </c>
      <c r="D688" s="20">
        <v>5</v>
      </c>
      <c r="E688" s="20">
        <v>89</v>
      </c>
      <c r="F688" s="20">
        <v>5</v>
      </c>
      <c r="G688" s="21">
        <f t="shared" si="18"/>
        <v>0.8899999999999999</v>
      </c>
      <c r="H688" s="22" t="s">
        <v>18</v>
      </c>
      <c r="I688" s="23" t="s">
        <v>33</v>
      </c>
      <c r="J688" s="20">
        <v>100</v>
      </c>
    </row>
    <row r="689" spans="1:76" x14ac:dyDescent="0.2">
      <c r="A689" s="30" t="s">
        <v>24</v>
      </c>
      <c r="B689" s="89">
        <v>238</v>
      </c>
      <c r="C689" s="20">
        <v>57</v>
      </c>
      <c r="D689" s="20">
        <v>5</v>
      </c>
      <c r="E689" s="20">
        <v>57</v>
      </c>
      <c r="F689" s="20">
        <v>5</v>
      </c>
      <c r="G689" s="21">
        <f t="shared" si="18"/>
        <v>0.57000000000000006</v>
      </c>
      <c r="H689" s="22" t="s">
        <v>18</v>
      </c>
      <c r="I689" s="23" t="s">
        <v>33</v>
      </c>
      <c r="J689" s="20">
        <v>100</v>
      </c>
    </row>
    <row r="690" spans="1:76" x14ac:dyDescent="0.2">
      <c r="A690" s="26" t="s">
        <v>454</v>
      </c>
      <c r="B690" s="89">
        <v>669</v>
      </c>
      <c r="C690" s="20">
        <v>219</v>
      </c>
      <c r="D690" s="20">
        <v>262</v>
      </c>
      <c r="E690" s="20">
        <v>219</v>
      </c>
      <c r="F690" s="20">
        <v>262</v>
      </c>
      <c r="G690" s="21">
        <f t="shared" si="18"/>
        <v>114.756</v>
      </c>
      <c r="H690" s="22" t="s">
        <v>18</v>
      </c>
      <c r="I690" s="23" t="s">
        <v>33</v>
      </c>
      <c r="J690" s="20">
        <v>100</v>
      </c>
    </row>
    <row r="691" spans="1:76" x14ac:dyDescent="0.2">
      <c r="A691" s="30" t="s">
        <v>24</v>
      </c>
      <c r="B691" s="89">
        <v>296</v>
      </c>
      <c r="C691" s="20">
        <v>159</v>
      </c>
      <c r="D691" s="20">
        <v>262</v>
      </c>
      <c r="E691" s="20">
        <v>108</v>
      </c>
      <c r="F691" s="20">
        <v>262</v>
      </c>
      <c r="G691" s="21">
        <f t="shared" si="18"/>
        <v>69.954000000000008</v>
      </c>
      <c r="H691" s="22" t="s">
        <v>18</v>
      </c>
      <c r="I691" s="23" t="s">
        <v>33</v>
      </c>
      <c r="J691" s="20">
        <v>100</v>
      </c>
    </row>
    <row r="692" spans="1:76" x14ac:dyDescent="0.2">
      <c r="A692" s="26" t="s">
        <v>455</v>
      </c>
      <c r="B692" s="89">
        <v>669</v>
      </c>
      <c r="C692" s="20">
        <v>159</v>
      </c>
      <c r="D692" s="20">
        <v>120</v>
      </c>
      <c r="E692" s="20">
        <v>159</v>
      </c>
      <c r="F692" s="20">
        <v>120</v>
      </c>
      <c r="G692" s="21">
        <f t="shared" si="18"/>
        <v>38.160000000000004</v>
      </c>
      <c r="H692" s="22" t="s">
        <v>18</v>
      </c>
      <c r="I692" s="23" t="s">
        <v>33</v>
      </c>
      <c r="J692" s="20">
        <v>100</v>
      </c>
    </row>
    <row r="693" spans="1:76" x14ac:dyDescent="0.2">
      <c r="A693" s="30" t="s">
        <v>24</v>
      </c>
      <c r="B693" s="89">
        <v>296</v>
      </c>
      <c r="C693" s="20">
        <v>133</v>
      </c>
      <c r="D693" s="20">
        <v>120</v>
      </c>
      <c r="E693" s="20">
        <v>89</v>
      </c>
      <c r="F693" s="20">
        <v>120</v>
      </c>
      <c r="G693" s="21">
        <f t="shared" si="18"/>
        <v>26.64</v>
      </c>
      <c r="H693" s="22" t="s">
        <v>18</v>
      </c>
      <c r="I693" s="23" t="s">
        <v>33</v>
      </c>
      <c r="J693" s="20">
        <v>100</v>
      </c>
    </row>
    <row r="694" spans="1:76" x14ac:dyDescent="0.2">
      <c r="A694" s="26" t="s">
        <v>456</v>
      </c>
      <c r="B694" s="89">
        <v>670</v>
      </c>
      <c r="C694" s="20">
        <v>159</v>
      </c>
      <c r="D694" s="20">
        <v>72</v>
      </c>
      <c r="E694" s="20">
        <v>159</v>
      </c>
      <c r="F694" s="20">
        <v>72</v>
      </c>
      <c r="G694" s="21">
        <f t="shared" si="18"/>
        <v>22.896000000000001</v>
      </c>
      <c r="H694" s="22" t="s">
        <v>18</v>
      </c>
      <c r="I694" s="23" t="s">
        <v>33</v>
      </c>
      <c r="J694" s="20">
        <v>100</v>
      </c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</row>
    <row r="695" spans="1:76" x14ac:dyDescent="0.2">
      <c r="A695" s="30" t="s">
        <v>24</v>
      </c>
      <c r="B695" s="89">
        <v>261</v>
      </c>
      <c r="C695" s="20">
        <v>133</v>
      </c>
      <c r="D695" s="20">
        <v>72</v>
      </c>
      <c r="E695" s="20">
        <v>89</v>
      </c>
      <c r="F695" s="20">
        <v>72</v>
      </c>
      <c r="G695" s="21">
        <f t="shared" si="18"/>
        <v>15.984</v>
      </c>
      <c r="H695" s="22" t="s">
        <v>18</v>
      </c>
      <c r="I695" s="23" t="s">
        <v>33</v>
      </c>
      <c r="J695" s="20">
        <v>100</v>
      </c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</row>
    <row r="696" spans="1:76" x14ac:dyDescent="0.2">
      <c r="A696" s="26" t="s">
        <v>457</v>
      </c>
      <c r="B696" s="89">
        <v>846</v>
      </c>
      <c r="C696" s="20">
        <v>108</v>
      </c>
      <c r="D696" s="20">
        <v>65</v>
      </c>
      <c r="E696" s="20">
        <v>108</v>
      </c>
      <c r="F696" s="20">
        <v>65</v>
      </c>
      <c r="G696" s="21">
        <f t="shared" si="18"/>
        <v>14.04</v>
      </c>
      <c r="H696" s="22">
        <v>2012</v>
      </c>
      <c r="I696" s="23" t="s">
        <v>23</v>
      </c>
      <c r="J696" s="20">
        <v>24</v>
      </c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</row>
    <row r="697" spans="1:76" x14ac:dyDescent="0.2">
      <c r="A697" s="30" t="s">
        <v>24</v>
      </c>
      <c r="B697" s="89">
        <v>262</v>
      </c>
      <c r="C697" s="20">
        <v>89</v>
      </c>
      <c r="D697" s="20">
        <v>65</v>
      </c>
      <c r="E697" s="20">
        <v>57</v>
      </c>
      <c r="F697" s="20">
        <v>65</v>
      </c>
      <c r="G697" s="21">
        <f t="shared" si="18"/>
        <v>9.49</v>
      </c>
      <c r="H697" s="22">
        <v>2012</v>
      </c>
      <c r="I697" s="23" t="s">
        <v>23</v>
      </c>
      <c r="J697" s="20">
        <v>24</v>
      </c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</row>
    <row r="698" spans="1:76" x14ac:dyDescent="0.2">
      <c r="A698" s="26" t="s">
        <v>458</v>
      </c>
      <c r="B698" s="89">
        <v>850</v>
      </c>
      <c r="C698" s="20">
        <v>108</v>
      </c>
      <c r="D698" s="20">
        <v>49.5</v>
      </c>
      <c r="E698" s="20">
        <v>108</v>
      </c>
      <c r="F698" s="20">
        <v>49.5</v>
      </c>
      <c r="G698" s="21">
        <f t="shared" si="18"/>
        <v>10.692</v>
      </c>
      <c r="H698" s="22">
        <v>2012</v>
      </c>
      <c r="I698" s="23" t="s">
        <v>23</v>
      </c>
      <c r="J698" s="20">
        <v>24</v>
      </c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</row>
    <row r="699" spans="1:76" x14ac:dyDescent="0.2">
      <c r="A699" s="30" t="s">
        <v>24</v>
      </c>
      <c r="B699" s="89">
        <v>263</v>
      </c>
      <c r="C699" s="20">
        <v>89</v>
      </c>
      <c r="D699" s="20">
        <v>49.5</v>
      </c>
      <c r="E699" s="20">
        <v>57</v>
      </c>
      <c r="F699" s="20">
        <v>49.5</v>
      </c>
      <c r="G699" s="21">
        <f t="shared" si="18"/>
        <v>7.2270000000000003</v>
      </c>
      <c r="H699" s="22">
        <v>2012</v>
      </c>
      <c r="I699" s="23" t="s">
        <v>23</v>
      </c>
      <c r="J699" s="20">
        <v>24</v>
      </c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</row>
    <row r="700" spans="1:76" x14ac:dyDescent="0.2">
      <c r="A700" s="26" t="s">
        <v>459</v>
      </c>
      <c r="B700" s="89">
        <v>869</v>
      </c>
      <c r="C700" s="20">
        <v>108</v>
      </c>
      <c r="D700" s="20">
        <v>30</v>
      </c>
      <c r="E700" s="20">
        <v>108</v>
      </c>
      <c r="F700" s="20">
        <v>30</v>
      </c>
      <c r="G700" s="21">
        <f t="shared" si="18"/>
        <v>6.4799999999999995</v>
      </c>
      <c r="H700" s="22">
        <v>2012</v>
      </c>
      <c r="I700" s="23" t="s">
        <v>33</v>
      </c>
      <c r="J700" s="20">
        <v>24</v>
      </c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</row>
    <row r="701" spans="1:76" x14ac:dyDescent="0.2">
      <c r="A701" s="30" t="s">
        <v>24</v>
      </c>
      <c r="B701" s="89">
        <v>275</v>
      </c>
      <c r="C701" s="20">
        <v>89</v>
      </c>
      <c r="D701" s="20">
        <v>30</v>
      </c>
      <c r="E701" s="20">
        <v>57</v>
      </c>
      <c r="F701" s="20">
        <v>30</v>
      </c>
      <c r="G701" s="21">
        <f t="shared" si="18"/>
        <v>4.38</v>
      </c>
      <c r="H701" s="22">
        <v>2012</v>
      </c>
      <c r="I701" s="23" t="s">
        <v>33</v>
      </c>
      <c r="J701" s="20">
        <v>24</v>
      </c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</row>
    <row r="702" spans="1:76" x14ac:dyDescent="0.2">
      <c r="A702" s="26" t="s">
        <v>460</v>
      </c>
      <c r="B702" s="89">
        <v>871</v>
      </c>
      <c r="C702" s="20">
        <v>57</v>
      </c>
      <c r="D702" s="20">
        <v>60</v>
      </c>
      <c r="E702" s="20">
        <v>57</v>
      </c>
      <c r="F702" s="20">
        <v>60</v>
      </c>
      <c r="G702" s="21">
        <f t="shared" si="18"/>
        <v>6.84</v>
      </c>
      <c r="H702" s="22" t="s">
        <v>18</v>
      </c>
      <c r="I702" s="23" t="s">
        <v>33</v>
      </c>
      <c r="J702" s="20">
        <v>100</v>
      </c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</row>
    <row r="703" spans="1:76" x14ac:dyDescent="0.2">
      <c r="A703" s="30" t="s">
        <v>24</v>
      </c>
      <c r="B703" s="89">
        <v>276</v>
      </c>
      <c r="C703" s="20">
        <v>45</v>
      </c>
      <c r="D703" s="20">
        <v>60</v>
      </c>
      <c r="E703" s="20">
        <v>38</v>
      </c>
      <c r="F703" s="20">
        <v>60</v>
      </c>
      <c r="G703" s="21">
        <f t="shared" si="18"/>
        <v>4.9799999999999995</v>
      </c>
      <c r="H703" s="22" t="s">
        <v>18</v>
      </c>
      <c r="I703" s="23" t="s">
        <v>33</v>
      </c>
      <c r="J703" s="20">
        <v>100</v>
      </c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</row>
    <row r="704" spans="1:76" x14ac:dyDescent="0.2">
      <c r="A704" s="26" t="s">
        <v>461</v>
      </c>
      <c r="B704" s="294" t="s">
        <v>57</v>
      </c>
      <c r="C704" s="20">
        <v>57</v>
      </c>
      <c r="D704" s="20">
        <v>10</v>
      </c>
      <c r="E704" s="20">
        <v>57</v>
      </c>
      <c r="F704" s="20">
        <v>10</v>
      </c>
      <c r="G704" s="21">
        <f t="shared" si="18"/>
        <v>1.1400000000000001</v>
      </c>
      <c r="H704" s="22">
        <v>2004</v>
      </c>
      <c r="I704" s="23" t="s">
        <v>33</v>
      </c>
      <c r="J704" s="20">
        <v>56</v>
      </c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</row>
    <row r="705" spans="1:76" x14ac:dyDescent="0.2">
      <c r="A705" s="30" t="s">
        <v>24</v>
      </c>
      <c r="B705" s="295"/>
      <c r="C705" s="20">
        <v>76</v>
      </c>
      <c r="D705" s="20">
        <v>10</v>
      </c>
      <c r="E705" s="20">
        <v>57</v>
      </c>
      <c r="F705" s="20">
        <v>10</v>
      </c>
      <c r="G705" s="21">
        <f t="shared" si="18"/>
        <v>1.33</v>
      </c>
      <c r="H705" s="22">
        <v>2004</v>
      </c>
      <c r="I705" s="23" t="s">
        <v>33</v>
      </c>
      <c r="J705" s="20">
        <v>56</v>
      </c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</row>
    <row r="706" spans="1:76" x14ac:dyDescent="0.2">
      <c r="A706" s="26" t="s">
        <v>462</v>
      </c>
      <c r="B706" s="89">
        <v>842</v>
      </c>
      <c r="C706" s="20">
        <v>108</v>
      </c>
      <c r="D706" s="20">
        <v>17</v>
      </c>
      <c r="E706" s="20">
        <v>108</v>
      </c>
      <c r="F706" s="20">
        <v>17</v>
      </c>
      <c r="G706" s="21">
        <f t="shared" si="18"/>
        <v>3.6720000000000002</v>
      </c>
      <c r="H706" s="22" t="s">
        <v>18</v>
      </c>
      <c r="I706" s="23" t="s">
        <v>33</v>
      </c>
      <c r="J706" s="20">
        <v>100</v>
      </c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</row>
    <row r="707" spans="1:76" x14ac:dyDescent="0.2">
      <c r="A707" s="30" t="s">
        <v>24</v>
      </c>
      <c r="B707" s="89">
        <v>260</v>
      </c>
      <c r="C707" s="20">
        <v>108</v>
      </c>
      <c r="D707" s="20">
        <v>17</v>
      </c>
      <c r="E707" s="20">
        <v>76</v>
      </c>
      <c r="F707" s="20">
        <v>17</v>
      </c>
      <c r="G707" s="21">
        <f t="shared" si="18"/>
        <v>3.1280000000000001</v>
      </c>
      <c r="H707" s="22" t="s">
        <v>18</v>
      </c>
      <c r="I707" s="23" t="s">
        <v>33</v>
      </c>
      <c r="J707" s="20">
        <v>100</v>
      </c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</row>
    <row r="708" spans="1:76" x14ac:dyDescent="0.2">
      <c r="A708" s="26" t="s">
        <v>463</v>
      </c>
      <c r="B708" s="89">
        <v>395</v>
      </c>
      <c r="C708" s="20">
        <v>108</v>
      </c>
      <c r="D708" s="20">
        <v>76</v>
      </c>
      <c r="E708" s="20">
        <v>108</v>
      </c>
      <c r="F708" s="20">
        <v>76</v>
      </c>
      <c r="G708" s="21">
        <f t="shared" si="18"/>
        <v>16.416</v>
      </c>
      <c r="H708" s="22" t="s">
        <v>18</v>
      </c>
      <c r="I708" s="23" t="s">
        <v>33</v>
      </c>
      <c r="J708" s="20">
        <v>100</v>
      </c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</row>
    <row r="709" spans="1:76" x14ac:dyDescent="0.2">
      <c r="A709" s="30" t="s">
        <v>24</v>
      </c>
      <c r="B709" s="89">
        <v>111</v>
      </c>
      <c r="C709" s="20">
        <v>108</v>
      </c>
      <c r="D709" s="20">
        <v>76</v>
      </c>
      <c r="E709" s="20">
        <v>57</v>
      </c>
      <c r="F709" s="20">
        <v>76</v>
      </c>
      <c r="G709" s="21">
        <f t="shared" si="18"/>
        <v>12.54</v>
      </c>
      <c r="H709" s="22" t="s">
        <v>18</v>
      </c>
      <c r="I709" s="23" t="s">
        <v>33</v>
      </c>
      <c r="J709" s="20">
        <v>100</v>
      </c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</row>
    <row r="710" spans="1:76" x14ac:dyDescent="0.2">
      <c r="A710" s="26" t="s">
        <v>464</v>
      </c>
      <c r="B710" s="89">
        <v>396</v>
      </c>
      <c r="C710" s="20">
        <v>133</v>
      </c>
      <c r="D710" s="20">
        <v>16</v>
      </c>
      <c r="E710" s="20">
        <v>133</v>
      </c>
      <c r="F710" s="20">
        <v>16</v>
      </c>
      <c r="G710" s="21">
        <f t="shared" si="18"/>
        <v>4.2560000000000002</v>
      </c>
      <c r="H710" s="22" t="s">
        <v>18</v>
      </c>
      <c r="I710" s="23" t="s">
        <v>33</v>
      </c>
      <c r="J710" s="20">
        <v>100</v>
      </c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</row>
    <row r="711" spans="1:76" x14ac:dyDescent="0.2">
      <c r="A711" s="30" t="s">
        <v>24</v>
      </c>
      <c r="B711" s="89">
        <v>112</v>
      </c>
      <c r="C711" s="20">
        <v>108</v>
      </c>
      <c r="D711" s="20">
        <v>16</v>
      </c>
      <c r="E711" s="20">
        <v>76</v>
      </c>
      <c r="F711" s="20">
        <v>16</v>
      </c>
      <c r="G711" s="21">
        <f t="shared" si="18"/>
        <v>2.944</v>
      </c>
      <c r="H711" s="22" t="s">
        <v>18</v>
      </c>
      <c r="I711" s="23" t="s">
        <v>33</v>
      </c>
      <c r="J711" s="20">
        <v>100</v>
      </c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</row>
    <row r="712" spans="1:76" x14ac:dyDescent="0.2">
      <c r="A712" s="26" t="s">
        <v>465</v>
      </c>
      <c r="B712" s="89">
        <v>609</v>
      </c>
      <c r="C712" s="20">
        <v>133</v>
      </c>
      <c r="D712" s="20">
        <v>25</v>
      </c>
      <c r="E712" s="20">
        <v>133</v>
      </c>
      <c r="F712" s="20">
        <v>25</v>
      </c>
      <c r="G712" s="21">
        <f t="shared" si="18"/>
        <v>6.65</v>
      </c>
      <c r="H712" s="22" t="s">
        <v>18</v>
      </c>
      <c r="I712" s="23" t="s">
        <v>33</v>
      </c>
      <c r="J712" s="20">
        <v>100</v>
      </c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</row>
    <row r="713" spans="1:76" x14ac:dyDescent="0.2">
      <c r="A713" s="30" t="s">
        <v>24</v>
      </c>
      <c r="B713" s="89">
        <v>278</v>
      </c>
      <c r="C713" s="20">
        <v>108</v>
      </c>
      <c r="D713" s="20">
        <v>25</v>
      </c>
      <c r="E713" s="20">
        <v>57</v>
      </c>
      <c r="F713" s="20">
        <v>25</v>
      </c>
      <c r="G713" s="21">
        <f t="shared" si="18"/>
        <v>4.125</v>
      </c>
      <c r="H713" s="22" t="s">
        <v>18</v>
      </c>
      <c r="I713" s="23" t="s">
        <v>33</v>
      </c>
      <c r="J713" s="20">
        <v>100</v>
      </c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</row>
    <row r="714" spans="1:76" x14ac:dyDescent="0.2">
      <c r="A714" s="26" t="s">
        <v>466</v>
      </c>
      <c r="B714" s="89">
        <v>397</v>
      </c>
      <c r="C714" s="20">
        <v>133</v>
      </c>
      <c r="D714" s="20">
        <v>51</v>
      </c>
      <c r="E714" s="20">
        <v>133</v>
      </c>
      <c r="F714" s="20">
        <v>51</v>
      </c>
      <c r="G714" s="21">
        <f t="shared" si="18"/>
        <v>13.566000000000001</v>
      </c>
      <c r="H714" s="22" t="s">
        <v>18</v>
      </c>
      <c r="I714" s="23" t="s">
        <v>33</v>
      </c>
      <c r="J714" s="20">
        <v>100</v>
      </c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</row>
    <row r="715" spans="1:76" x14ac:dyDescent="0.2">
      <c r="A715" s="30" t="s">
        <v>24</v>
      </c>
      <c r="B715" s="89">
        <v>113</v>
      </c>
      <c r="C715" s="20">
        <v>108</v>
      </c>
      <c r="D715" s="20">
        <v>51</v>
      </c>
      <c r="E715" s="20">
        <v>57</v>
      </c>
      <c r="F715" s="20">
        <v>51</v>
      </c>
      <c r="G715" s="21">
        <f t="shared" si="18"/>
        <v>8.4149999999999991</v>
      </c>
      <c r="H715" s="22" t="s">
        <v>18</v>
      </c>
      <c r="I715" s="23" t="s">
        <v>33</v>
      </c>
      <c r="J715" s="20">
        <v>100</v>
      </c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</row>
    <row r="716" spans="1:76" x14ac:dyDescent="0.2">
      <c r="A716" s="26" t="s">
        <v>467</v>
      </c>
      <c r="B716" s="89">
        <v>398</v>
      </c>
      <c r="C716" s="20">
        <v>133</v>
      </c>
      <c r="D716" s="20">
        <v>80</v>
      </c>
      <c r="E716" s="20">
        <v>133</v>
      </c>
      <c r="F716" s="20">
        <v>80</v>
      </c>
      <c r="G716" s="21">
        <f t="shared" si="18"/>
        <v>21.28</v>
      </c>
      <c r="H716" s="22" t="s">
        <v>18</v>
      </c>
      <c r="I716" s="23" t="s">
        <v>33</v>
      </c>
      <c r="J716" s="20">
        <v>100</v>
      </c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</row>
    <row r="717" spans="1:76" x14ac:dyDescent="0.2">
      <c r="A717" s="30" t="s">
        <v>24</v>
      </c>
      <c r="B717" s="89">
        <v>114</v>
      </c>
      <c r="C717" s="20">
        <v>76</v>
      </c>
      <c r="D717" s="20">
        <v>80</v>
      </c>
      <c r="E717" s="20">
        <v>57</v>
      </c>
      <c r="F717" s="20">
        <v>80</v>
      </c>
      <c r="G717" s="21">
        <f t="shared" si="18"/>
        <v>10.64</v>
      </c>
      <c r="H717" s="22" t="s">
        <v>18</v>
      </c>
      <c r="I717" s="23" t="s">
        <v>33</v>
      </c>
      <c r="J717" s="20">
        <v>100</v>
      </c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</row>
    <row r="718" spans="1:76" x14ac:dyDescent="0.2">
      <c r="A718" s="26" t="s">
        <v>468</v>
      </c>
      <c r="B718" s="89">
        <v>608</v>
      </c>
      <c r="C718" s="20">
        <v>108</v>
      </c>
      <c r="D718" s="20">
        <v>53</v>
      </c>
      <c r="E718" s="20">
        <v>108</v>
      </c>
      <c r="F718" s="20">
        <v>53</v>
      </c>
      <c r="G718" s="21">
        <f t="shared" si="18"/>
        <v>11.448</v>
      </c>
      <c r="H718" s="22" t="s">
        <v>18</v>
      </c>
      <c r="I718" s="23" t="s">
        <v>33</v>
      </c>
      <c r="J718" s="20">
        <v>100</v>
      </c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</row>
    <row r="719" spans="1:76" x14ac:dyDescent="0.2">
      <c r="A719" s="30" t="s">
        <v>24</v>
      </c>
      <c r="B719" s="89">
        <v>277</v>
      </c>
      <c r="C719" s="20">
        <v>76</v>
      </c>
      <c r="D719" s="20">
        <v>53</v>
      </c>
      <c r="E719" s="20">
        <v>57</v>
      </c>
      <c r="F719" s="20">
        <v>53</v>
      </c>
      <c r="G719" s="21">
        <f t="shared" si="18"/>
        <v>7.0489999999999995</v>
      </c>
      <c r="H719" s="22" t="s">
        <v>18</v>
      </c>
      <c r="I719" s="23" t="s">
        <v>33</v>
      </c>
      <c r="J719" s="20">
        <v>100</v>
      </c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</row>
    <row r="720" spans="1:76" x14ac:dyDescent="0.2">
      <c r="A720" s="26" t="s">
        <v>469</v>
      </c>
      <c r="B720" s="89">
        <v>415</v>
      </c>
      <c r="C720" s="20">
        <v>57</v>
      </c>
      <c r="D720" s="20">
        <v>95</v>
      </c>
      <c r="E720" s="20">
        <v>57</v>
      </c>
      <c r="F720" s="20">
        <v>95</v>
      </c>
      <c r="G720" s="21">
        <f t="shared" si="18"/>
        <v>10.83</v>
      </c>
      <c r="H720" s="22" t="s">
        <v>18</v>
      </c>
      <c r="I720" s="23" t="s">
        <v>33</v>
      </c>
      <c r="J720" s="20">
        <v>100</v>
      </c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</row>
    <row r="721" spans="1:76" x14ac:dyDescent="0.2">
      <c r="A721" s="26" t="s">
        <v>470</v>
      </c>
      <c r="B721" s="89">
        <v>415</v>
      </c>
      <c r="C721" s="20">
        <v>57</v>
      </c>
      <c r="D721" s="20">
        <v>12</v>
      </c>
      <c r="E721" s="20">
        <v>57</v>
      </c>
      <c r="F721" s="20">
        <v>12</v>
      </c>
      <c r="G721" s="21">
        <f t="shared" si="18"/>
        <v>1.3680000000000001</v>
      </c>
      <c r="H721" s="22" t="s">
        <v>18</v>
      </c>
      <c r="I721" s="23" t="s">
        <v>33</v>
      </c>
      <c r="J721" s="20">
        <v>100</v>
      </c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</row>
    <row r="722" spans="1:76" x14ac:dyDescent="0.2">
      <c r="A722" s="26" t="s">
        <v>471</v>
      </c>
      <c r="B722" s="89">
        <v>415</v>
      </c>
      <c r="C722" s="20">
        <v>57</v>
      </c>
      <c r="D722" s="20">
        <v>25</v>
      </c>
      <c r="E722" s="20">
        <v>57</v>
      </c>
      <c r="F722" s="20">
        <v>25</v>
      </c>
      <c r="G722" s="21">
        <f t="shared" si="18"/>
        <v>2.85</v>
      </c>
      <c r="H722" s="22" t="s">
        <v>18</v>
      </c>
      <c r="I722" s="23" t="s">
        <v>33</v>
      </c>
      <c r="J722" s="20">
        <v>100</v>
      </c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</row>
    <row r="723" spans="1:76" x14ac:dyDescent="0.2">
      <c r="A723" s="37" t="s">
        <v>58</v>
      </c>
      <c r="B723" s="48"/>
      <c r="C723" s="104"/>
      <c r="D723" s="39">
        <f>SUM(D480:D722)</f>
        <v>12093.48</v>
      </c>
      <c r="E723" s="39"/>
      <c r="F723" s="39">
        <f>SUM(F480:F722)</f>
        <v>12086.48</v>
      </c>
      <c r="G723" s="39">
        <f>SUM(G480:G722)</f>
        <v>3176.5128399999981</v>
      </c>
      <c r="H723" s="105"/>
      <c r="I723" s="34"/>
      <c r="J723" s="35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</row>
    <row r="724" spans="1:76" x14ac:dyDescent="0.2">
      <c r="A724" s="37" t="s">
        <v>59</v>
      </c>
      <c r="B724" s="48"/>
      <c r="C724" s="104"/>
      <c r="D724" s="39"/>
      <c r="E724" s="106">
        <f>D723+F723</f>
        <v>24179.96</v>
      </c>
      <c r="F724" s="39"/>
      <c r="G724" s="39"/>
      <c r="H724" s="105"/>
      <c r="I724" s="34"/>
      <c r="J724" s="35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</row>
    <row r="725" spans="1:76" x14ac:dyDescent="0.2">
      <c r="A725" s="37" t="s">
        <v>60</v>
      </c>
      <c r="B725" s="48"/>
      <c r="C725" s="104"/>
      <c r="D725" s="39">
        <f>D723-D726</f>
        <v>6206.39</v>
      </c>
      <c r="E725" s="39"/>
      <c r="F725" s="39">
        <f>F723-F726</f>
        <v>6206.39</v>
      </c>
      <c r="G725" s="39"/>
      <c r="H725" s="105"/>
      <c r="I725" s="34"/>
      <c r="J725" s="35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</row>
    <row r="726" spans="1:76" x14ac:dyDescent="0.2">
      <c r="A726" s="37" t="s">
        <v>24</v>
      </c>
      <c r="B726" s="48"/>
      <c r="C726" s="104"/>
      <c r="D726" s="39">
        <f>SUMIF($A$480:$A$722,"ГВС",D480:D722)</f>
        <v>5887.0899999999992</v>
      </c>
      <c r="E726" s="39"/>
      <c r="F726" s="39">
        <f>SUMIF($A$480:$A$722,"ГВС",F480:F722)</f>
        <v>5880.0899999999992</v>
      </c>
      <c r="G726" s="39"/>
      <c r="H726" s="105"/>
      <c r="I726" s="34"/>
      <c r="J726" s="35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</row>
    <row r="727" spans="1:76" x14ac:dyDescent="0.2">
      <c r="A727" s="107" t="s">
        <v>472</v>
      </c>
      <c r="B727" s="108"/>
      <c r="C727" s="20"/>
      <c r="D727" s="20"/>
      <c r="E727" s="20"/>
      <c r="F727" s="20"/>
      <c r="G727" s="20"/>
      <c r="H727" s="22"/>
      <c r="I727" s="23"/>
      <c r="J727" s="4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</row>
    <row r="728" spans="1:76" x14ac:dyDescent="0.2">
      <c r="A728" s="26" t="s">
        <v>473</v>
      </c>
      <c r="B728" s="89">
        <v>610</v>
      </c>
      <c r="C728" s="20">
        <v>273</v>
      </c>
      <c r="D728" s="20">
        <v>7.4</v>
      </c>
      <c r="E728" s="20">
        <v>273</v>
      </c>
      <c r="F728" s="20">
        <v>7.4</v>
      </c>
      <c r="G728" s="21">
        <f t="shared" ref="G728:G791" si="19">((C728/1000)*D728)+((E728/1000)*F728)</f>
        <v>4.0404000000000009</v>
      </c>
      <c r="H728" s="22">
        <v>2018</v>
      </c>
      <c r="I728" s="23" t="s">
        <v>23</v>
      </c>
      <c r="J728" s="20">
        <v>0</v>
      </c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</row>
    <row r="729" spans="1:76" x14ac:dyDescent="0.2">
      <c r="A729" s="30" t="s">
        <v>24</v>
      </c>
      <c r="B729" s="89">
        <v>156</v>
      </c>
      <c r="C729" s="20">
        <v>159</v>
      </c>
      <c r="D729" s="20">
        <v>40.6</v>
      </c>
      <c r="E729" s="20">
        <v>108</v>
      </c>
      <c r="F729" s="20">
        <v>40.6</v>
      </c>
      <c r="G729" s="21">
        <f t="shared" si="19"/>
        <v>10.840199999999999</v>
      </c>
      <c r="H729" s="22">
        <v>2018</v>
      </c>
      <c r="I729" s="23" t="s">
        <v>23</v>
      </c>
      <c r="J729" s="20">
        <v>0</v>
      </c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</row>
    <row r="730" spans="1:76" x14ac:dyDescent="0.2">
      <c r="A730" s="26"/>
      <c r="B730" s="89">
        <v>610</v>
      </c>
      <c r="C730" s="20">
        <v>273</v>
      </c>
      <c r="D730" s="20">
        <v>5.4</v>
      </c>
      <c r="E730" s="20">
        <v>273</v>
      </c>
      <c r="F730" s="20">
        <v>5.4</v>
      </c>
      <c r="G730" s="21">
        <f t="shared" si="19"/>
        <v>2.9484000000000004</v>
      </c>
      <c r="H730" s="22">
        <v>2018</v>
      </c>
      <c r="I730" s="23" t="s">
        <v>33</v>
      </c>
      <c r="J730" s="20">
        <v>0</v>
      </c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</row>
    <row r="731" spans="1:76" x14ac:dyDescent="0.2">
      <c r="A731" s="30" t="s">
        <v>24</v>
      </c>
      <c r="B731" s="89">
        <v>156</v>
      </c>
      <c r="C731" s="20">
        <v>159</v>
      </c>
      <c r="D731" s="20">
        <v>5.4</v>
      </c>
      <c r="E731" s="20">
        <v>108</v>
      </c>
      <c r="F731" s="20">
        <v>5.4</v>
      </c>
      <c r="G731" s="21">
        <f t="shared" si="19"/>
        <v>1.4418000000000002</v>
      </c>
      <c r="H731" s="22">
        <v>2018</v>
      </c>
      <c r="I731" s="23" t="s">
        <v>33</v>
      </c>
      <c r="J731" s="20">
        <v>0</v>
      </c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</row>
    <row r="732" spans="1:76" x14ac:dyDescent="0.2">
      <c r="A732" s="26"/>
      <c r="B732" s="89">
        <v>610</v>
      </c>
      <c r="C732" s="20">
        <v>273</v>
      </c>
      <c r="D732" s="20">
        <v>126.2</v>
      </c>
      <c r="E732" s="20">
        <v>273</v>
      </c>
      <c r="F732" s="20">
        <v>126.2</v>
      </c>
      <c r="G732" s="21">
        <f t="shared" si="19"/>
        <v>68.905200000000008</v>
      </c>
      <c r="H732" s="22">
        <v>2018</v>
      </c>
      <c r="I732" s="23" t="s">
        <v>23</v>
      </c>
      <c r="J732" s="20">
        <v>0</v>
      </c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</row>
    <row r="733" spans="1:76" x14ac:dyDescent="0.2">
      <c r="A733" s="30" t="s">
        <v>24</v>
      </c>
      <c r="B733" s="89">
        <v>156</v>
      </c>
      <c r="C733" s="20">
        <v>159</v>
      </c>
      <c r="D733" s="20">
        <v>126.2</v>
      </c>
      <c r="E733" s="20">
        <v>108</v>
      </c>
      <c r="F733" s="20">
        <v>126.2</v>
      </c>
      <c r="G733" s="21">
        <f t="shared" si="19"/>
        <v>33.695399999999999</v>
      </c>
      <c r="H733" s="22">
        <v>2018</v>
      </c>
      <c r="I733" s="23" t="s">
        <v>23</v>
      </c>
      <c r="J733" s="20">
        <v>0</v>
      </c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</row>
    <row r="734" spans="1:76" x14ac:dyDescent="0.2">
      <c r="A734" s="26"/>
      <c r="B734" s="89">
        <v>610</v>
      </c>
      <c r="C734" s="20">
        <v>273</v>
      </c>
      <c r="D734" s="20">
        <v>71.3</v>
      </c>
      <c r="E734" s="20">
        <v>273</v>
      </c>
      <c r="F734" s="20">
        <v>71.3</v>
      </c>
      <c r="G734" s="21">
        <f t="shared" si="19"/>
        <v>38.9298</v>
      </c>
      <c r="H734" s="22">
        <v>2018</v>
      </c>
      <c r="I734" s="23" t="s">
        <v>23</v>
      </c>
      <c r="J734" s="20">
        <v>0</v>
      </c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</row>
    <row r="735" spans="1:76" x14ac:dyDescent="0.2">
      <c r="A735" s="30" t="s">
        <v>24</v>
      </c>
      <c r="B735" s="89">
        <v>156</v>
      </c>
      <c r="C735" s="20">
        <v>159</v>
      </c>
      <c r="D735" s="20">
        <v>72.2</v>
      </c>
      <c r="E735" s="20">
        <v>108</v>
      </c>
      <c r="F735" s="20">
        <v>72.2</v>
      </c>
      <c r="G735" s="21">
        <f t="shared" si="19"/>
        <v>19.2774</v>
      </c>
      <c r="H735" s="22">
        <v>2018</v>
      </c>
      <c r="I735" s="23" t="s">
        <v>23</v>
      </c>
      <c r="J735" s="20">
        <v>0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</row>
    <row r="736" spans="1:76" x14ac:dyDescent="0.2">
      <c r="A736" s="26"/>
      <c r="B736" s="89">
        <v>610</v>
      </c>
      <c r="C736" s="20">
        <v>426</v>
      </c>
      <c r="D736" s="20">
        <v>62</v>
      </c>
      <c r="E736" s="20">
        <v>426</v>
      </c>
      <c r="F736" s="20">
        <v>62</v>
      </c>
      <c r="G736" s="21">
        <f t="shared" si="19"/>
        <v>52.823999999999998</v>
      </c>
      <c r="H736" s="22" t="s">
        <v>18</v>
      </c>
      <c r="I736" s="23" t="s">
        <v>33</v>
      </c>
      <c r="J736" s="20">
        <v>100</v>
      </c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</row>
    <row r="737" spans="1:76" x14ac:dyDescent="0.2">
      <c r="A737" s="30" t="s">
        <v>24</v>
      </c>
      <c r="B737" s="89">
        <v>156</v>
      </c>
      <c r="C737" s="20">
        <v>219</v>
      </c>
      <c r="D737" s="20">
        <v>65.5</v>
      </c>
      <c r="E737" s="20">
        <v>108</v>
      </c>
      <c r="F737" s="20">
        <v>65.5</v>
      </c>
      <c r="G737" s="21">
        <f t="shared" si="19"/>
        <v>21.418500000000002</v>
      </c>
      <c r="H737" s="22" t="s">
        <v>18</v>
      </c>
      <c r="I737" s="23" t="s">
        <v>23</v>
      </c>
      <c r="J737" s="20">
        <v>100</v>
      </c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</row>
    <row r="738" spans="1:76" x14ac:dyDescent="0.2">
      <c r="A738" s="26" t="s">
        <v>474</v>
      </c>
      <c r="B738" s="89">
        <v>610</v>
      </c>
      <c r="C738" s="20">
        <v>426</v>
      </c>
      <c r="D738" s="20">
        <v>29.9</v>
      </c>
      <c r="E738" s="20">
        <v>426</v>
      </c>
      <c r="F738" s="20">
        <v>29.9</v>
      </c>
      <c r="G738" s="21">
        <f t="shared" si="19"/>
        <v>25.474799999999998</v>
      </c>
      <c r="H738" s="22" t="s">
        <v>18</v>
      </c>
      <c r="I738" s="23" t="s">
        <v>33</v>
      </c>
      <c r="J738" s="20">
        <v>100</v>
      </c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</row>
    <row r="739" spans="1:76" x14ac:dyDescent="0.2">
      <c r="A739" s="30" t="s">
        <v>24</v>
      </c>
      <c r="B739" s="89">
        <v>156</v>
      </c>
      <c r="C739" s="20">
        <v>159</v>
      </c>
      <c r="D739" s="20">
        <v>29.9</v>
      </c>
      <c r="E739" s="20">
        <v>108</v>
      </c>
      <c r="F739" s="20">
        <v>29.9</v>
      </c>
      <c r="G739" s="21">
        <f t="shared" si="19"/>
        <v>7.9832999999999998</v>
      </c>
      <c r="H739" s="22" t="s">
        <v>18</v>
      </c>
      <c r="I739" s="23" t="s">
        <v>33</v>
      </c>
      <c r="J739" s="20">
        <v>100</v>
      </c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</row>
    <row r="740" spans="1:76" x14ac:dyDescent="0.2">
      <c r="A740" s="26" t="s">
        <v>475</v>
      </c>
      <c r="B740" s="89">
        <v>587</v>
      </c>
      <c r="C740" s="20">
        <v>426</v>
      </c>
      <c r="D740" s="20">
        <v>105</v>
      </c>
      <c r="E740" s="20">
        <v>426</v>
      </c>
      <c r="F740" s="20">
        <v>105</v>
      </c>
      <c r="G740" s="21">
        <f t="shared" si="19"/>
        <v>89.46</v>
      </c>
      <c r="H740" s="22" t="s">
        <v>18</v>
      </c>
      <c r="I740" s="23" t="s">
        <v>33</v>
      </c>
      <c r="J740" s="20">
        <v>100</v>
      </c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</row>
    <row r="741" spans="1:76" x14ac:dyDescent="0.2">
      <c r="A741" s="30" t="s">
        <v>24</v>
      </c>
      <c r="B741" s="89">
        <v>251</v>
      </c>
      <c r="C741" s="20">
        <v>159</v>
      </c>
      <c r="D741" s="20">
        <v>99.5</v>
      </c>
      <c r="E741" s="20">
        <v>108</v>
      </c>
      <c r="F741" s="20">
        <v>99.5</v>
      </c>
      <c r="G741" s="21">
        <f t="shared" si="19"/>
        <v>26.566500000000001</v>
      </c>
      <c r="H741" s="22" t="s">
        <v>18</v>
      </c>
      <c r="I741" s="23" t="s">
        <v>23</v>
      </c>
      <c r="J741" s="20">
        <v>100</v>
      </c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</row>
    <row r="742" spans="1:76" x14ac:dyDescent="0.2">
      <c r="A742" s="30" t="s">
        <v>24</v>
      </c>
      <c r="B742" s="89">
        <v>251</v>
      </c>
      <c r="C742" s="20">
        <v>219</v>
      </c>
      <c r="D742" s="20">
        <v>45</v>
      </c>
      <c r="E742" s="20">
        <v>108</v>
      </c>
      <c r="F742" s="20">
        <v>45</v>
      </c>
      <c r="G742" s="21">
        <f t="shared" si="19"/>
        <v>14.715</v>
      </c>
      <c r="H742" s="22" t="s">
        <v>18</v>
      </c>
      <c r="I742" s="23" t="s">
        <v>33</v>
      </c>
      <c r="J742" s="20">
        <v>100</v>
      </c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</row>
    <row r="743" spans="1:76" x14ac:dyDescent="0.2">
      <c r="A743" s="26" t="s">
        <v>476</v>
      </c>
      <c r="B743" s="89">
        <v>611</v>
      </c>
      <c r="C743" s="20">
        <v>426</v>
      </c>
      <c r="D743" s="20">
        <v>41</v>
      </c>
      <c r="E743" s="20">
        <v>426</v>
      </c>
      <c r="F743" s="20">
        <v>41</v>
      </c>
      <c r="G743" s="21">
        <f t="shared" si="19"/>
        <v>34.932000000000002</v>
      </c>
      <c r="H743" s="22" t="s">
        <v>18</v>
      </c>
      <c r="I743" s="23" t="s">
        <v>33</v>
      </c>
      <c r="J743" s="20">
        <v>100</v>
      </c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</row>
    <row r="744" spans="1:76" x14ac:dyDescent="0.2">
      <c r="A744" s="30" t="s">
        <v>24</v>
      </c>
      <c r="B744" s="89">
        <v>272</v>
      </c>
      <c r="C744" s="20">
        <v>219</v>
      </c>
      <c r="D744" s="20">
        <v>41</v>
      </c>
      <c r="E744" s="20">
        <v>108</v>
      </c>
      <c r="F744" s="20">
        <v>41</v>
      </c>
      <c r="G744" s="21">
        <f t="shared" si="19"/>
        <v>13.407</v>
      </c>
      <c r="H744" s="22" t="s">
        <v>18</v>
      </c>
      <c r="I744" s="23" t="s">
        <v>33</v>
      </c>
      <c r="J744" s="20">
        <v>100</v>
      </c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</row>
    <row r="745" spans="1:76" x14ac:dyDescent="0.2">
      <c r="A745" s="26" t="s">
        <v>477</v>
      </c>
      <c r="B745" s="89">
        <v>612</v>
      </c>
      <c r="C745" s="20">
        <v>426</v>
      </c>
      <c r="D745" s="20">
        <v>72</v>
      </c>
      <c r="E745" s="20">
        <v>426</v>
      </c>
      <c r="F745" s="20">
        <v>72</v>
      </c>
      <c r="G745" s="21">
        <f t="shared" si="19"/>
        <v>61.344000000000001</v>
      </c>
      <c r="H745" s="22" t="s">
        <v>18</v>
      </c>
      <c r="I745" s="23" t="s">
        <v>33</v>
      </c>
      <c r="J745" s="20">
        <v>100</v>
      </c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</row>
    <row r="746" spans="1:76" x14ac:dyDescent="0.2">
      <c r="A746" s="30" t="s">
        <v>24</v>
      </c>
      <c r="B746" s="89">
        <v>273</v>
      </c>
      <c r="C746" s="20">
        <v>219</v>
      </c>
      <c r="D746" s="20">
        <v>72</v>
      </c>
      <c r="E746" s="20">
        <v>108</v>
      </c>
      <c r="F746" s="20">
        <v>72</v>
      </c>
      <c r="G746" s="21">
        <f t="shared" si="19"/>
        <v>23.544</v>
      </c>
      <c r="H746" s="22" t="s">
        <v>18</v>
      </c>
      <c r="I746" s="23" t="s">
        <v>33</v>
      </c>
      <c r="J746" s="20">
        <v>100</v>
      </c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</row>
    <row r="747" spans="1:76" x14ac:dyDescent="0.2">
      <c r="A747" s="26" t="s">
        <v>478</v>
      </c>
      <c r="B747" s="89">
        <v>613</v>
      </c>
      <c r="C747" s="20">
        <v>426</v>
      </c>
      <c r="D747" s="20">
        <v>200</v>
      </c>
      <c r="E747" s="20">
        <v>426</v>
      </c>
      <c r="F747" s="20">
        <v>200</v>
      </c>
      <c r="G747" s="21">
        <f t="shared" si="19"/>
        <v>170.4</v>
      </c>
      <c r="H747" s="22">
        <v>2011</v>
      </c>
      <c r="I747" s="23" t="s">
        <v>33</v>
      </c>
      <c r="J747" s="20">
        <v>28</v>
      </c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</row>
    <row r="748" spans="1:76" x14ac:dyDescent="0.2">
      <c r="A748" s="30" t="s">
        <v>24</v>
      </c>
      <c r="B748" s="89">
        <v>297</v>
      </c>
      <c r="C748" s="20">
        <v>219</v>
      </c>
      <c r="D748" s="20">
        <v>200</v>
      </c>
      <c r="E748" s="20">
        <v>108</v>
      </c>
      <c r="F748" s="20">
        <v>200</v>
      </c>
      <c r="G748" s="21">
        <f t="shared" si="19"/>
        <v>65.400000000000006</v>
      </c>
      <c r="H748" s="22">
        <v>2011</v>
      </c>
      <c r="I748" s="23" t="s">
        <v>33</v>
      </c>
      <c r="J748" s="20">
        <v>28</v>
      </c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</row>
    <row r="749" spans="1:76" x14ac:dyDescent="0.2">
      <c r="A749" s="26" t="s">
        <v>479</v>
      </c>
      <c r="B749" s="89">
        <v>614</v>
      </c>
      <c r="C749" s="20">
        <v>426</v>
      </c>
      <c r="D749" s="20">
        <v>105</v>
      </c>
      <c r="E749" s="20">
        <v>426</v>
      </c>
      <c r="F749" s="20">
        <v>105</v>
      </c>
      <c r="G749" s="21">
        <f t="shared" si="19"/>
        <v>89.46</v>
      </c>
      <c r="H749" s="22">
        <v>2011</v>
      </c>
      <c r="I749" s="23" t="s">
        <v>33</v>
      </c>
      <c r="J749" s="20">
        <v>28</v>
      </c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</row>
    <row r="750" spans="1:76" x14ac:dyDescent="0.2">
      <c r="A750" s="30" t="s">
        <v>24</v>
      </c>
      <c r="B750" s="89">
        <v>304</v>
      </c>
      <c r="C750" s="20">
        <v>219</v>
      </c>
      <c r="D750" s="20">
        <v>105</v>
      </c>
      <c r="E750" s="20">
        <v>108</v>
      </c>
      <c r="F750" s="20">
        <v>105</v>
      </c>
      <c r="G750" s="21">
        <f t="shared" si="19"/>
        <v>34.335000000000001</v>
      </c>
      <c r="H750" s="22">
        <v>2011</v>
      </c>
      <c r="I750" s="23" t="s">
        <v>33</v>
      </c>
      <c r="J750" s="20">
        <v>28</v>
      </c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</row>
    <row r="751" spans="1:76" x14ac:dyDescent="0.2">
      <c r="A751" s="109" t="s">
        <v>480</v>
      </c>
      <c r="B751" s="89">
        <v>615</v>
      </c>
      <c r="C751" s="20">
        <v>426</v>
      </c>
      <c r="D751" s="20">
        <v>270</v>
      </c>
      <c r="E751" s="20">
        <v>426</v>
      </c>
      <c r="F751" s="20">
        <v>270</v>
      </c>
      <c r="G751" s="21">
        <f t="shared" si="19"/>
        <v>230.04</v>
      </c>
      <c r="H751" s="22" t="s">
        <v>18</v>
      </c>
      <c r="I751" s="23" t="s">
        <v>33</v>
      </c>
      <c r="J751" s="20">
        <v>100</v>
      </c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</row>
    <row r="752" spans="1:76" x14ac:dyDescent="0.2">
      <c r="A752" s="30" t="s">
        <v>24</v>
      </c>
      <c r="B752" s="89">
        <v>313</v>
      </c>
      <c r="C752" s="20">
        <v>219</v>
      </c>
      <c r="D752" s="20">
        <v>270</v>
      </c>
      <c r="E752" s="20">
        <v>108</v>
      </c>
      <c r="F752" s="20">
        <v>270</v>
      </c>
      <c r="G752" s="21">
        <f t="shared" si="19"/>
        <v>88.29</v>
      </c>
      <c r="H752" s="22" t="s">
        <v>18</v>
      </c>
      <c r="I752" s="23" t="s">
        <v>33</v>
      </c>
      <c r="J752" s="20">
        <v>100</v>
      </c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</row>
    <row r="753" spans="1:76" x14ac:dyDescent="0.2">
      <c r="A753" s="109" t="s">
        <v>481</v>
      </c>
      <c r="B753" s="89">
        <v>616</v>
      </c>
      <c r="C753" s="20">
        <v>219</v>
      </c>
      <c r="D753" s="20">
        <v>164</v>
      </c>
      <c r="E753" s="20">
        <v>219</v>
      </c>
      <c r="F753" s="20">
        <v>164</v>
      </c>
      <c r="G753" s="21">
        <f t="shared" si="19"/>
        <v>71.831999999999994</v>
      </c>
      <c r="H753" s="22" t="s">
        <v>18</v>
      </c>
      <c r="I753" s="23" t="s">
        <v>33</v>
      </c>
      <c r="J753" s="20">
        <v>100</v>
      </c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</row>
    <row r="754" spans="1:76" x14ac:dyDescent="0.2">
      <c r="A754" s="30" t="s">
        <v>24</v>
      </c>
      <c r="B754" s="89">
        <v>317</v>
      </c>
      <c r="C754" s="20">
        <v>219</v>
      </c>
      <c r="D754" s="20">
        <v>164</v>
      </c>
      <c r="E754" s="20">
        <v>108</v>
      </c>
      <c r="F754" s="20">
        <v>164</v>
      </c>
      <c r="G754" s="21">
        <f t="shared" si="19"/>
        <v>53.628</v>
      </c>
      <c r="H754" s="22" t="s">
        <v>18</v>
      </c>
      <c r="I754" s="23" t="s">
        <v>33</v>
      </c>
      <c r="J754" s="20">
        <v>100</v>
      </c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</row>
    <row r="755" spans="1:76" x14ac:dyDescent="0.2">
      <c r="A755" s="109" t="s">
        <v>482</v>
      </c>
      <c r="B755" s="89">
        <v>617</v>
      </c>
      <c r="C755" s="20">
        <v>219</v>
      </c>
      <c r="D755" s="20">
        <v>30</v>
      </c>
      <c r="E755" s="20">
        <v>219</v>
      </c>
      <c r="F755" s="20">
        <v>30</v>
      </c>
      <c r="G755" s="21">
        <f t="shared" si="19"/>
        <v>13.14</v>
      </c>
      <c r="H755" s="22" t="s">
        <v>18</v>
      </c>
      <c r="I755" s="23" t="s">
        <v>33</v>
      </c>
      <c r="J755" s="20">
        <v>100</v>
      </c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</row>
    <row r="756" spans="1:76" x14ac:dyDescent="0.2">
      <c r="A756" s="30" t="s">
        <v>24</v>
      </c>
      <c r="B756" s="89">
        <v>324</v>
      </c>
      <c r="C756" s="20">
        <v>219</v>
      </c>
      <c r="D756" s="20">
        <v>30</v>
      </c>
      <c r="E756" s="20">
        <v>108</v>
      </c>
      <c r="F756" s="20">
        <v>30</v>
      </c>
      <c r="G756" s="21">
        <f t="shared" si="19"/>
        <v>9.81</v>
      </c>
      <c r="H756" s="22" t="s">
        <v>18</v>
      </c>
      <c r="I756" s="23" t="s">
        <v>33</v>
      </c>
      <c r="J756" s="20">
        <v>100</v>
      </c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</row>
    <row r="757" spans="1:76" x14ac:dyDescent="0.2">
      <c r="A757" s="26" t="s">
        <v>483</v>
      </c>
      <c r="B757" s="89">
        <v>967</v>
      </c>
      <c r="C757" s="20">
        <v>108</v>
      </c>
      <c r="D757" s="20">
        <v>21.5</v>
      </c>
      <c r="E757" s="20">
        <v>108</v>
      </c>
      <c r="F757" s="20">
        <v>21.5</v>
      </c>
      <c r="G757" s="21">
        <f t="shared" si="19"/>
        <v>4.6440000000000001</v>
      </c>
      <c r="H757" s="22" t="s">
        <v>18</v>
      </c>
      <c r="I757" s="23" t="s">
        <v>33</v>
      </c>
      <c r="J757" s="20">
        <v>100</v>
      </c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</row>
    <row r="758" spans="1:76" x14ac:dyDescent="0.2">
      <c r="A758" s="30" t="s">
        <v>24</v>
      </c>
      <c r="B758" s="89">
        <v>311</v>
      </c>
      <c r="C758" s="20">
        <v>108</v>
      </c>
      <c r="D758" s="20">
        <v>21.5</v>
      </c>
      <c r="E758" s="20">
        <v>76</v>
      </c>
      <c r="F758" s="20">
        <v>21.5</v>
      </c>
      <c r="G758" s="21">
        <f t="shared" si="19"/>
        <v>3.956</v>
      </c>
      <c r="H758" s="22" t="s">
        <v>18</v>
      </c>
      <c r="I758" s="23" t="s">
        <v>33</v>
      </c>
      <c r="J758" s="20">
        <v>100</v>
      </c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</row>
    <row r="759" spans="1:76" x14ac:dyDescent="0.2">
      <c r="A759" s="26"/>
      <c r="B759" s="89">
        <v>967</v>
      </c>
      <c r="C759" s="20">
        <v>108</v>
      </c>
      <c r="D759" s="20">
        <v>38.5</v>
      </c>
      <c r="E759" s="20">
        <v>108</v>
      </c>
      <c r="F759" s="20">
        <v>38.5</v>
      </c>
      <c r="G759" s="21">
        <f t="shared" si="19"/>
        <v>8.3160000000000007</v>
      </c>
      <c r="H759" s="22" t="s">
        <v>18</v>
      </c>
      <c r="I759" s="23" t="s">
        <v>23</v>
      </c>
      <c r="J759" s="20">
        <v>100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</row>
    <row r="760" spans="1:76" x14ac:dyDescent="0.2">
      <c r="A760" s="30" t="s">
        <v>24</v>
      </c>
      <c r="B760" s="89">
        <v>311</v>
      </c>
      <c r="C760" s="20">
        <v>108</v>
      </c>
      <c r="D760" s="20">
        <v>38.5</v>
      </c>
      <c r="E760" s="20">
        <v>89</v>
      </c>
      <c r="F760" s="20">
        <v>38.5</v>
      </c>
      <c r="G760" s="21">
        <f t="shared" si="19"/>
        <v>7.5845000000000002</v>
      </c>
      <c r="H760" s="22" t="s">
        <v>18</v>
      </c>
      <c r="I760" s="23" t="s">
        <v>23</v>
      </c>
      <c r="J760" s="20">
        <v>100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</row>
    <row r="761" spans="1:76" x14ac:dyDescent="0.2">
      <c r="A761" s="26" t="s">
        <v>484</v>
      </c>
      <c r="B761" s="89">
        <v>971</v>
      </c>
      <c r="C761" s="20">
        <v>108</v>
      </c>
      <c r="D761" s="20">
        <v>152</v>
      </c>
      <c r="E761" s="20">
        <v>108</v>
      </c>
      <c r="F761" s="20">
        <v>152</v>
      </c>
      <c r="G761" s="21">
        <f t="shared" si="19"/>
        <v>32.832000000000001</v>
      </c>
      <c r="H761" s="22">
        <v>1979</v>
      </c>
      <c r="I761" s="23" t="s">
        <v>33</v>
      </c>
      <c r="J761" s="20">
        <v>100</v>
      </c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</row>
    <row r="762" spans="1:76" x14ac:dyDescent="0.2">
      <c r="A762" s="30" t="s">
        <v>24</v>
      </c>
      <c r="B762" s="89">
        <v>314</v>
      </c>
      <c r="C762" s="20">
        <v>108</v>
      </c>
      <c r="D762" s="20">
        <v>152</v>
      </c>
      <c r="E762" s="20">
        <v>76</v>
      </c>
      <c r="F762" s="20">
        <v>152</v>
      </c>
      <c r="G762" s="21">
        <f t="shared" si="19"/>
        <v>27.968</v>
      </c>
      <c r="H762" s="22">
        <v>1979</v>
      </c>
      <c r="I762" s="23" t="s">
        <v>33</v>
      </c>
      <c r="J762" s="20">
        <v>100</v>
      </c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</row>
    <row r="763" spans="1:76" x14ac:dyDescent="0.2">
      <c r="A763" s="26" t="s">
        <v>485</v>
      </c>
      <c r="B763" s="100"/>
      <c r="C763" s="20"/>
      <c r="D763" s="20"/>
      <c r="E763" s="20"/>
      <c r="F763" s="20"/>
      <c r="G763" s="21">
        <f t="shared" si="19"/>
        <v>0</v>
      </c>
      <c r="H763" s="22" t="s">
        <v>18</v>
      </c>
      <c r="I763" s="23"/>
      <c r="J763" s="20">
        <v>100</v>
      </c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</row>
    <row r="764" spans="1:76" x14ac:dyDescent="0.2">
      <c r="A764" s="30" t="s">
        <v>24</v>
      </c>
      <c r="B764" s="89">
        <v>310</v>
      </c>
      <c r="C764" s="20">
        <v>108</v>
      </c>
      <c r="D764" s="20">
        <v>105</v>
      </c>
      <c r="E764" s="20">
        <v>57</v>
      </c>
      <c r="F764" s="20">
        <v>105</v>
      </c>
      <c r="G764" s="21">
        <f t="shared" si="19"/>
        <v>17.324999999999999</v>
      </c>
      <c r="H764" s="22" t="s">
        <v>18</v>
      </c>
      <c r="I764" s="23" t="s">
        <v>33</v>
      </c>
      <c r="J764" s="20">
        <v>100</v>
      </c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</row>
    <row r="765" spans="1:76" x14ac:dyDescent="0.2">
      <c r="A765" s="26" t="s">
        <v>486</v>
      </c>
      <c r="B765" s="100"/>
      <c r="C765" s="20"/>
      <c r="D765" s="20"/>
      <c r="E765" s="20"/>
      <c r="F765" s="20"/>
      <c r="G765" s="21">
        <f t="shared" si="19"/>
        <v>0</v>
      </c>
      <c r="H765" s="22" t="s">
        <v>18</v>
      </c>
      <c r="I765" s="25"/>
      <c r="J765" s="20">
        <v>100</v>
      </c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</row>
    <row r="766" spans="1:76" x14ac:dyDescent="0.2">
      <c r="A766" s="30" t="s">
        <v>24</v>
      </c>
      <c r="B766" s="102" t="s">
        <v>75</v>
      </c>
      <c r="C766" s="20">
        <v>89</v>
      </c>
      <c r="D766" s="20">
        <v>20</v>
      </c>
      <c r="E766" s="20">
        <v>89</v>
      </c>
      <c r="F766" s="20">
        <v>20</v>
      </c>
      <c r="G766" s="21">
        <f t="shared" si="19"/>
        <v>3.5599999999999996</v>
      </c>
      <c r="H766" s="22" t="s">
        <v>18</v>
      </c>
      <c r="I766" s="23" t="s">
        <v>33</v>
      </c>
      <c r="J766" s="20">
        <v>100</v>
      </c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</row>
    <row r="767" spans="1:76" x14ac:dyDescent="0.2">
      <c r="A767" s="26" t="s">
        <v>487</v>
      </c>
      <c r="B767" s="100"/>
      <c r="C767" s="20"/>
      <c r="D767" s="20"/>
      <c r="E767" s="20"/>
      <c r="F767" s="20"/>
      <c r="G767" s="21">
        <f t="shared" si="19"/>
        <v>0</v>
      </c>
      <c r="H767" s="22" t="s">
        <v>18</v>
      </c>
      <c r="I767" s="25"/>
      <c r="J767" s="20">
        <v>100</v>
      </c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</row>
    <row r="768" spans="1:76" x14ac:dyDescent="0.2">
      <c r="A768" s="30" t="s">
        <v>24</v>
      </c>
      <c r="B768" s="89">
        <v>127</v>
      </c>
      <c r="C768" s="20">
        <v>57</v>
      </c>
      <c r="D768" s="20">
        <v>43</v>
      </c>
      <c r="E768" s="20">
        <v>57</v>
      </c>
      <c r="F768" s="20">
        <v>43</v>
      </c>
      <c r="G768" s="21">
        <f t="shared" si="19"/>
        <v>4.9020000000000001</v>
      </c>
      <c r="H768" s="22" t="s">
        <v>18</v>
      </c>
      <c r="I768" s="23" t="s">
        <v>33</v>
      </c>
      <c r="J768" s="20">
        <v>100</v>
      </c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</row>
    <row r="769" spans="1:76" x14ac:dyDescent="0.2">
      <c r="A769" s="26" t="s">
        <v>488</v>
      </c>
      <c r="B769" s="89">
        <v>618</v>
      </c>
      <c r="C769" s="20">
        <v>219</v>
      </c>
      <c r="D769" s="20">
        <v>24</v>
      </c>
      <c r="E769" s="20">
        <v>219</v>
      </c>
      <c r="F769" s="20">
        <v>24</v>
      </c>
      <c r="G769" s="21">
        <f t="shared" si="19"/>
        <v>10.512</v>
      </c>
      <c r="H769" s="22">
        <v>2017</v>
      </c>
      <c r="I769" s="23" t="s">
        <v>124</v>
      </c>
      <c r="J769" s="20">
        <v>4</v>
      </c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</row>
    <row r="770" spans="1:76" x14ac:dyDescent="0.2">
      <c r="A770" s="26" t="s">
        <v>488</v>
      </c>
      <c r="B770" s="89">
        <v>618</v>
      </c>
      <c r="C770" s="20">
        <v>219</v>
      </c>
      <c r="D770" s="20">
        <v>11</v>
      </c>
      <c r="E770" s="20">
        <v>219</v>
      </c>
      <c r="F770" s="20">
        <v>11</v>
      </c>
      <c r="G770" s="21">
        <f t="shared" si="19"/>
        <v>4.8179999999999996</v>
      </c>
      <c r="H770" s="22">
        <v>2017</v>
      </c>
      <c r="I770" s="23" t="s">
        <v>33</v>
      </c>
      <c r="J770" s="20">
        <v>4</v>
      </c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</row>
    <row r="771" spans="1:76" x14ac:dyDescent="0.2">
      <c r="A771" s="30" t="s">
        <v>24</v>
      </c>
      <c r="B771" s="89">
        <v>295</v>
      </c>
      <c r="C771" s="20">
        <v>57</v>
      </c>
      <c r="D771" s="20">
        <v>35</v>
      </c>
      <c r="E771" s="20">
        <v>57</v>
      </c>
      <c r="F771" s="20">
        <v>35</v>
      </c>
      <c r="G771" s="21">
        <f t="shared" si="19"/>
        <v>3.99</v>
      </c>
      <c r="H771" s="22" t="s">
        <v>18</v>
      </c>
      <c r="I771" s="23" t="s">
        <v>33</v>
      </c>
      <c r="J771" s="20">
        <v>100</v>
      </c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</row>
    <row r="772" spans="1:76" x14ac:dyDescent="0.2">
      <c r="A772" s="26" t="s">
        <v>489</v>
      </c>
      <c r="B772" s="89">
        <v>619</v>
      </c>
      <c r="C772" s="20">
        <v>219</v>
      </c>
      <c r="D772" s="20">
        <v>68</v>
      </c>
      <c r="E772" s="20">
        <v>219</v>
      </c>
      <c r="F772" s="20">
        <v>68</v>
      </c>
      <c r="G772" s="21">
        <f t="shared" si="19"/>
        <v>29.783999999999999</v>
      </c>
      <c r="H772" s="22">
        <v>2017</v>
      </c>
      <c r="I772" s="23" t="s">
        <v>33</v>
      </c>
      <c r="J772" s="20">
        <v>4</v>
      </c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</row>
    <row r="773" spans="1:76" x14ac:dyDescent="0.2">
      <c r="A773" s="16"/>
      <c r="B773" s="89">
        <v>219</v>
      </c>
      <c r="C773" s="20">
        <v>89</v>
      </c>
      <c r="D773" s="20">
        <v>32</v>
      </c>
      <c r="E773" s="20">
        <v>57</v>
      </c>
      <c r="F773" s="20">
        <v>32</v>
      </c>
      <c r="G773" s="21">
        <f t="shared" si="19"/>
        <v>4.6719999999999997</v>
      </c>
      <c r="H773" s="22" t="s">
        <v>18</v>
      </c>
      <c r="I773" s="23" t="s">
        <v>33</v>
      </c>
      <c r="J773" s="20">
        <v>100</v>
      </c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</row>
    <row r="774" spans="1:76" x14ac:dyDescent="0.2">
      <c r="A774" s="26" t="s">
        <v>490</v>
      </c>
      <c r="B774" s="89">
        <v>620</v>
      </c>
      <c r="C774" s="20">
        <v>219</v>
      </c>
      <c r="D774" s="20">
        <v>53</v>
      </c>
      <c r="E774" s="20">
        <v>219</v>
      </c>
      <c r="F774" s="20">
        <v>53</v>
      </c>
      <c r="G774" s="21">
        <f t="shared" si="19"/>
        <v>23.213999999999999</v>
      </c>
      <c r="H774" s="22">
        <v>2017</v>
      </c>
      <c r="I774" s="23" t="s">
        <v>33</v>
      </c>
      <c r="J774" s="20">
        <v>4</v>
      </c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</row>
    <row r="775" spans="1:76" x14ac:dyDescent="0.2">
      <c r="A775" s="30" t="s">
        <v>24</v>
      </c>
      <c r="B775" s="89">
        <v>224</v>
      </c>
      <c r="C775" s="20">
        <v>89</v>
      </c>
      <c r="D775" s="20">
        <v>80</v>
      </c>
      <c r="E775" s="20">
        <v>57</v>
      </c>
      <c r="F775" s="20">
        <v>80</v>
      </c>
      <c r="G775" s="21">
        <f t="shared" si="19"/>
        <v>11.68</v>
      </c>
      <c r="H775" s="22" t="s">
        <v>18</v>
      </c>
      <c r="I775" s="23" t="s">
        <v>33</v>
      </c>
      <c r="J775" s="20">
        <v>100</v>
      </c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</row>
    <row r="776" spans="1:76" x14ac:dyDescent="0.2">
      <c r="A776" s="26" t="s">
        <v>491</v>
      </c>
      <c r="B776" s="89">
        <v>621</v>
      </c>
      <c r="C776" s="20">
        <v>219</v>
      </c>
      <c r="D776" s="20">
        <v>46</v>
      </c>
      <c r="E776" s="20">
        <v>219</v>
      </c>
      <c r="F776" s="20">
        <v>46</v>
      </c>
      <c r="G776" s="21">
        <f t="shared" si="19"/>
        <v>20.148</v>
      </c>
      <c r="H776" s="22" t="s">
        <v>18</v>
      </c>
      <c r="I776" s="23" t="s">
        <v>33</v>
      </c>
      <c r="J776" s="20">
        <v>100</v>
      </c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</row>
    <row r="777" spans="1:76" x14ac:dyDescent="0.2">
      <c r="A777" s="30" t="s">
        <v>24</v>
      </c>
      <c r="B777" s="89">
        <v>229</v>
      </c>
      <c r="C777" s="20">
        <v>108</v>
      </c>
      <c r="D777" s="20">
        <v>58</v>
      </c>
      <c r="E777" s="20">
        <v>57</v>
      </c>
      <c r="F777" s="20">
        <v>58</v>
      </c>
      <c r="G777" s="21">
        <f t="shared" si="19"/>
        <v>9.57</v>
      </c>
      <c r="H777" s="22" t="s">
        <v>18</v>
      </c>
      <c r="I777" s="23" t="s">
        <v>33</v>
      </c>
      <c r="J777" s="20">
        <v>100</v>
      </c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</row>
    <row r="778" spans="1:76" x14ac:dyDescent="0.2">
      <c r="A778" s="26" t="s">
        <v>492</v>
      </c>
      <c r="B778" s="89">
        <v>622</v>
      </c>
      <c r="C778" s="20">
        <v>219</v>
      </c>
      <c r="D778" s="20">
        <v>63</v>
      </c>
      <c r="E778" s="20">
        <v>219</v>
      </c>
      <c r="F778" s="20">
        <v>63</v>
      </c>
      <c r="G778" s="21">
        <f t="shared" si="19"/>
        <v>27.594000000000001</v>
      </c>
      <c r="H778" s="22" t="s">
        <v>18</v>
      </c>
      <c r="I778" s="23" t="s">
        <v>33</v>
      </c>
      <c r="J778" s="20">
        <v>100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</row>
    <row r="779" spans="1:76" x14ac:dyDescent="0.2">
      <c r="A779" s="30" t="s">
        <v>24</v>
      </c>
      <c r="B779" s="89">
        <v>234</v>
      </c>
      <c r="C779" s="20">
        <v>108</v>
      </c>
      <c r="D779" s="20">
        <v>63</v>
      </c>
      <c r="E779" s="20">
        <v>57</v>
      </c>
      <c r="F779" s="20">
        <v>63</v>
      </c>
      <c r="G779" s="21">
        <f t="shared" si="19"/>
        <v>10.395</v>
      </c>
      <c r="H779" s="22" t="s">
        <v>18</v>
      </c>
      <c r="I779" s="23" t="s">
        <v>33</v>
      </c>
      <c r="J779" s="20">
        <v>100</v>
      </c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</row>
    <row r="780" spans="1:76" x14ac:dyDescent="0.2">
      <c r="A780" s="26" t="s">
        <v>493</v>
      </c>
      <c r="B780" s="89">
        <v>623</v>
      </c>
      <c r="C780" s="20">
        <v>219</v>
      </c>
      <c r="D780" s="20">
        <v>20</v>
      </c>
      <c r="E780" s="20">
        <v>219</v>
      </c>
      <c r="F780" s="20">
        <v>20</v>
      </c>
      <c r="G780" s="21">
        <f t="shared" si="19"/>
        <v>8.76</v>
      </c>
      <c r="H780" s="22" t="s">
        <v>18</v>
      </c>
      <c r="I780" s="23" t="s">
        <v>33</v>
      </c>
      <c r="J780" s="20">
        <v>100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</row>
    <row r="781" spans="1:76" x14ac:dyDescent="0.2">
      <c r="A781" s="26" t="s">
        <v>494</v>
      </c>
      <c r="B781" s="89">
        <v>625</v>
      </c>
      <c r="C781" s="20">
        <v>159</v>
      </c>
      <c r="D781" s="20">
        <v>70</v>
      </c>
      <c r="E781" s="20">
        <v>159</v>
      </c>
      <c r="F781" s="20">
        <v>70</v>
      </c>
      <c r="G781" s="21">
        <f t="shared" si="19"/>
        <v>22.26</v>
      </c>
      <c r="H781" s="22" t="s">
        <v>18</v>
      </c>
      <c r="I781" s="23" t="s">
        <v>33</v>
      </c>
      <c r="J781" s="20">
        <v>100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</row>
    <row r="782" spans="1:76" x14ac:dyDescent="0.2">
      <c r="A782" s="26" t="s">
        <v>495</v>
      </c>
      <c r="B782" s="89">
        <v>626</v>
      </c>
      <c r="C782" s="20">
        <v>159</v>
      </c>
      <c r="D782" s="20">
        <v>44</v>
      </c>
      <c r="E782" s="20">
        <v>159</v>
      </c>
      <c r="F782" s="20">
        <v>44</v>
      </c>
      <c r="G782" s="21">
        <f t="shared" si="19"/>
        <v>13.992000000000001</v>
      </c>
      <c r="H782" s="22" t="s">
        <v>18</v>
      </c>
      <c r="I782" s="23" t="s">
        <v>33</v>
      </c>
      <c r="J782" s="20">
        <v>100</v>
      </c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</row>
    <row r="783" spans="1:76" x14ac:dyDescent="0.2">
      <c r="A783" s="26" t="s">
        <v>496</v>
      </c>
      <c r="B783" s="89">
        <v>627</v>
      </c>
      <c r="C783" s="20">
        <v>159</v>
      </c>
      <c r="D783" s="20">
        <v>68</v>
      </c>
      <c r="E783" s="20">
        <v>159</v>
      </c>
      <c r="F783" s="20">
        <v>68</v>
      </c>
      <c r="G783" s="21">
        <f t="shared" si="19"/>
        <v>21.623999999999999</v>
      </c>
      <c r="H783" s="22" t="s">
        <v>18</v>
      </c>
      <c r="I783" s="23" t="s">
        <v>33</v>
      </c>
      <c r="J783" s="20">
        <v>100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</row>
    <row r="784" spans="1:76" x14ac:dyDescent="0.2">
      <c r="A784" s="26" t="s">
        <v>497</v>
      </c>
      <c r="B784" s="89">
        <v>671</v>
      </c>
      <c r="C784" s="20">
        <v>159</v>
      </c>
      <c r="D784" s="20">
        <v>54</v>
      </c>
      <c r="E784" s="20">
        <v>159</v>
      </c>
      <c r="F784" s="20">
        <v>54</v>
      </c>
      <c r="G784" s="21">
        <f t="shared" si="19"/>
        <v>17.172000000000001</v>
      </c>
      <c r="H784" s="22" t="s">
        <v>18</v>
      </c>
      <c r="I784" s="23" t="s">
        <v>33</v>
      </c>
      <c r="J784" s="20">
        <v>100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</row>
    <row r="785" spans="1:76" x14ac:dyDescent="0.2">
      <c r="A785" s="26" t="s">
        <v>498</v>
      </c>
      <c r="B785" s="89">
        <v>625</v>
      </c>
      <c r="C785" s="20">
        <v>159</v>
      </c>
      <c r="D785" s="20">
        <v>66</v>
      </c>
      <c r="E785" s="20">
        <v>159</v>
      </c>
      <c r="F785" s="20">
        <v>66</v>
      </c>
      <c r="G785" s="21">
        <f t="shared" si="19"/>
        <v>20.988</v>
      </c>
      <c r="H785" s="22" t="s">
        <v>18</v>
      </c>
      <c r="I785" s="23" t="s">
        <v>33</v>
      </c>
      <c r="J785" s="20">
        <v>100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</row>
    <row r="786" spans="1:76" x14ac:dyDescent="0.2">
      <c r="A786" s="26" t="s">
        <v>499</v>
      </c>
      <c r="B786" s="89">
        <v>834</v>
      </c>
      <c r="C786" s="20">
        <v>89</v>
      </c>
      <c r="D786" s="20">
        <v>80</v>
      </c>
      <c r="E786" s="20">
        <v>89</v>
      </c>
      <c r="F786" s="20">
        <v>80</v>
      </c>
      <c r="G786" s="21">
        <f t="shared" si="19"/>
        <v>14.239999999999998</v>
      </c>
      <c r="H786" s="22" t="s">
        <v>18</v>
      </c>
      <c r="I786" s="23" t="s">
        <v>33</v>
      </c>
      <c r="J786" s="20">
        <v>100</v>
      </c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</row>
    <row r="787" spans="1:76" x14ac:dyDescent="0.2">
      <c r="A787" s="26" t="s">
        <v>500</v>
      </c>
      <c r="B787" s="89">
        <v>629</v>
      </c>
      <c r="C787" s="20">
        <v>159</v>
      </c>
      <c r="D787" s="20">
        <v>50</v>
      </c>
      <c r="E787" s="20">
        <v>159</v>
      </c>
      <c r="F787" s="20">
        <v>50</v>
      </c>
      <c r="G787" s="21">
        <f t="shared" si="19"/>
        <v>15.9</v>
      </c>
      <c r="H787" s="22" t="s">
        <v>18</v>
      </c>
      <c r="I787" s="23" t="s">
        <v>33</v>
      </c>
      <c r="J787" s="20">
        <v>100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</row>
    <row r="788" spans="1:76" x14ac:dyDescent="0.2">
      <c r="A788" s="26" t="s">
        <v>501</v>
      </c>
      <c r="B788" s="89">
        <v>630</v>
      </c>
      <c r="C788" s="20">
        <v>159</v>
      </c>
      <c r="D788" s="20">
        <v>22</v>
      </c>
      <c r="E788" s="20">
        <v>159</v>
      </c>
      <c r="F788" s="20">
        <v>22</v>
      </c>
      <c r="G788" s="21">
        <f t="shared" si="19"/>
        <v>6.9960000000000004</v>
      </c>
      <c r="H788" s="22" t="s">
        <v>18</v>
      </c>
      <c r="I788" s="23" t="s">
        <v>33</v>
      </c>
      <c r="J788" s="20">
        <v>100</v>
      </c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</row>
    <row r="789" spans="1:76" x14ac:dyDescent="0.2">
      <c r="A789" s="26" t="s">
        <v>502</v>
      </c>
      <c r="B789" s="89">
        <v>839</v>
      </c>
      <c r="C789" s="20">
        <v>108</v>
      </c>
      <c r="D789" s="20">
        <v>60</v>
      </c>
      <c r="E789" s="20">
        <v>108</v>
      </c>
      <c r="F789" s="20">
        <v>60</v>
      </c>
      <c r="G789" s="21">
        <f t="shared" si="19"/>
        <v>12.959999999999999</v>
      </c>
      <c r="H789" s="22" t="s">
        <v>18</v>
      </c>
      <c r="I789" s="23" t="s">
        <v>33</v>
      </c>
      <c r="J789" s="20">
        <v>100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</row>
    <row r="790" spans="1:76" x14ac:dyDescent="0.2">
      <c r="A790" s="26" t="s">
        <v>503</v>
      </c>
      <c r="B790" s="89">
        <v>843</v>
      </c>
      <c r="C790" s="20">
        <v>108</v>
      </c>
      <c r="D790" s="20">
        <v>42</v>
      </c>
      <c r="E790" s="20">
        <v>108</v>
      </c>
      <c r="F790" s="20">
        <v>42</v>
      </c>
      <c r="G790" s="21">
        <f t="shared" si="19"/>
        <v>9.0719999999999992</v>
      </c>
      <c r="H790" s="22" t="s">
        <v>18</v>
      </c>
      <c r="I790" s="23" t="s">
        <v>33</v>
      </c>
      <c r="J790" s="20">
        <v>100</v>
      </c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</row>
    <row r="791" spans="1:76" x14ac:dyDescent="0.2">
      <c r="A791" s="26" t="s">
        <v>504</v>
      </c>
      <c r="B791" s="89">
        <v>965</v>
      </c>
      <c r="C791" s="20">
        <v>76</v>
      </c>
      <c r="D791" s="20">
        <v>88</v>
      </c>
      <c r="E791" s="20">
        <v>76</v>
      </c>
      <c r="F791" s="20">
        <v>88</v>
      </c>
      <c r="G791" s="21">
        <f t="shared" si="19"/>
        <v>13.375999999999999</v>
      </c>
      <c r="H791" s="22" t="s">
        <v>18</v>
      </c>
      <c r="I791" s="23" t="s">
        <v>33</v>
      </c>
      <c r="J791" s="20">
        <v>100</v>
      </c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</row>
    <row r="792" spans="1:76" x14ac:dyDescent="0.2">
      <c r="A792" s="26" t="s">
        <v>505</v>
      </c>
      <c r="B792" s="89">
        <v>369</v>
      </c>
      <c r="C792" s="20">
        <v>89</v>
      </c>
      <c r="D792" s="20">
        <v>80</v>
      </c>
      <c r="E792" s="20">
        <v>89</v>
      </c>
      <c r="F792" s="20">
        <v>80</v>
      </c>
      <c r="G792" s="21">
        <f t="shared" ref="G792:G855" si="20">((C792/1000)*D792)+((E792/1000)*F792)</f>
        <v>14.239999999999998</v>
      </c>
      <c r="H792" s="22" t="s">
        <v>18</v>
      </c>
      <c r="I792" s="23" t="s">
        <v>33</v>
      </c>
      <c r="J792" s="20">
        <v>100</v>
      </c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</row>
    <row r="793" spans="1:76" x14ac:dyDescent="0.2">
      <c r="A793" s="26" t="s">
        <v>506</v>
      </c>
      <c r="B793" s="89">
        <v>367</v>
      </c>
      <c r="C793" s="20">
        <v>76</v>
      </c>
      <c r="D793" s="20">
        <v>20</v>
      </c>
      <c r="E793" s="20">
        <v>76</v>
      </c>
      <c r="F793" s="20">
        <v>20</v>
      </c>
      <c r="G793" s="21">
        <f t="shared" si="20"/>
        <v>3.04</v>
      </c>
      <c r="H793" s="22" t="s">
        <v>18</v>
      </c>
      <c r="I793" s="23" t="s">
        <v>33</v>
      </c>
      <c r="J793" s="20">
        <v>100</v>
      </c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</row>
    <row r="794" spans="1:76" x14ac:dyDescent="0.2">
      <c r="A794" s="26" t="s">
        <v>507</v>
      </c>
      <c r="B794" s="89">
        <v>841</v>
      </c>
      <c r="C794" s="20">
        <v>57</v>
      </c>
      <c r="D794" s="20">
        <v>15</v>
      </c>
      <c r="E794" s="20">
        <v>57</v>
      </c>
      <c r="F794" s="20">
        <v>15</v>
      </c>
      <c r="G794" s="21">
        <f t="shared" si="20"/>
        <v>1.71</v>
      </c>
      <c r="H794" s="22" t="s">
        <v>18</v>
      </c>
      <c r="I794" s="23" t="s">
        <v>33</v>
      </c>
      <c r="J794" s="20">
        <v>100</v>
      </c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</row>
    <row r="795" spans="1:76" x14ac:dyDescent="0.2">
      <c r="A795" s="26" t="s">
        <v>508</v>
      </c>
      <c r="B795" s="89">
        <v>631</v>
      </c>
      <c r="C795" s="20">
        <v>133</v>
      </c>
      <c r="D795" s="20">
        <v>30</v>
      </c>
      <c r="E795" s="20">
        <v>133</v>
      </c>
      <c r="F795" s="20">
        <v>30</v>
      </c>
      <c r="G795" s="21">
        <f t="shared" si="20"/>
        <v>7.98</v>
      </c>
      <c r="H795" s="22" t="s">
        <v>18</v>
      </c>
      <c r="I795" s="23" t="s">
        <v>33</v>
      </c>
      <c r="J795" s="20">
        <v>100</v>
      </c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</row>
    <row r="796" spans="1:76" x14ac:dyDescent="0.2">
      <c r="A796" s="26" t="s">
        <v>509</v>
      </c>
      <c r="B796" s="89">
        <v>632</v>
      </c>
      <c r="C796" s="20">
        <v>133</v>
      </c>
      <c r="D796" s="20">
        <v>40</v>
      </c>
      <c r="E796" s="20">
        <v>133</v>
      </c>
      <c r="F796" s="20">
        <v>40</v>
      </c>
      <c r="G796" s="21">
        <f t="shared" si="20"/>
        <v>10.64</v>
      </c>
      <c r="H796" s="22" t="s">
        <v>18</v>
      </c>
      <c r="I796" s="23" t="s">
        <v>33</v>
      </c>
      <c r="J796" s="20">
        <v>100</v>
      </c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</row>
    <row r="797" spans="1:76" x14ac:dyDescent="0.2">
      <c r="A797" s="26" t="s">
        <v>510</v>
      </c>
      <c r="B797" s="89">
        <v>851</v>
      </c>
      <c r="C797" s="20">
        <v>108</v>
      </c>
      <c r="D797" s="20">
        <v>60</v>
      </c>
      <c r="E797" s="20">
        <v>108</v>
      </c>
      <c r="F797" s="20">
        <v>60</v>
      </c>
      <c r="G797" s="21">
        <f t="shared" si="20"/>
        <v>12.959999999999999</v>
      </c>
      <c r="H797" s="22" t="s">
        <v>18</v>
      </c>
      <c r="I797" s="23" t="s">
        <v>33</v>
      </c>
      <c r="J797" s="20">
        <v>100</v>
      </c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</row>
    <row r="798" spans="1:76" x14ac:dyDescent="0.2">
      <c r="A798" s="26" t="s">
        <v>511</v>
      </c>
      <c r="B798" s="89">
        <v>870</v>
      </c>
      <c r="C798" s="20">
        <v>108</v>
      </c>
      <c r="D798" s="20">
        <v>30</v>
      </c>
      <c r="E798" s="20">
        <v>108</v>
      </c>
      <c r="F798" s="20">
        <v>30</v>
      </c>
      <c r="G798" s="21">
        <f t="shared" si="20"/>
        <v>6.4799999999999995</v>
      </c>
      <c r="H798" s="22" t="s">
        <v>18</v>
      </c>
      <c r="I798" s="23" t="s">
        <v>33</v>
      </c>
      <c r="J798" s="20">
        <v>100</v>
      </c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</row>
    <row r="799" spans="1:76" x14ac:dyDescent="0.2">
      <c r="A799" s="26" t="s">
        <v>512</v>
      </c>
      <c r="B799" s="89">
        <v>872</v>
      </c>
      <c r="C799" s="20">
        <v>108</v>
      </c>
      <c r="D799" s="20">
        <v>70</v>
      </c>
      <c r="E799" s="20">
        <v>108</v>
      </c>
      <c r="F799" s="20">
        <v>70</v>
      </c>
      <c r="G799" s="21">
        <f t="shared" si="20"/>
        <v>15.12</v>
      </c>
      <c r="H799" s="22" t="s">
        <v>18</v>
      </c>
      <c r="I799" s="23" t="s">
        <v>33</v>
      </c>
      <c r="J799" s="20">
        <v>100</v>
      </c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</row>
    <row r="800" spans="1:76" x14ac:dyDescent="0.2">
      <c r="A800" s="26" t="s">
        <v>513</v>
      </c>
      <c r="B800" s="89">
        <v>873</v>
      </c>
      <c r="C800" s="20">
        <v>108</v>
      </c>
      <c r="D800" s="20">
        <v>30</v>
      </c>
      <c r="E800" s="20">
        <v>108</v>
      </c>
      <c r="F800" s="20">
        <v>30</v>
      </c>
      <c r="G800" s="21">
        <f t="shared" si="20"/>
        <v>6.4799999999999995</v>
      </c>
      <c r="H800" s="22" t="s">
        <v>18</v>
      </c>
      <c r="I800" s="23" t="s">
        <v>33</v>
      </c>
      <c r="J800" s="20">
        <v>100</v>
      </c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</row>
    <row r="801" spans="1:76" x14ac:dyDescent="0.2">
      <c r="A801" s="26" t="s">
        <v>514</v>
      </c>
      <c r="B801" s="89">
        <v>875</v>
      </c>
      <c r="C801" s="20">
        <v>89</v>
      </c>
      <c r="D801" s="20">
        <v>32</v>
      </c>
      <c r="E801" s="20">
        <v>89</v>
      </c>
      <c r="F801" s="20">
        <v>32</v>
      </c>
      <c r="G801" s="21">
        <f t="shared" si="20"/>
        <v>5.6959999999999997</v>
      </c>
      <c r="H801" s="22" t="s">
        <v>18</v>
      </c>
      <c r="I801" s="23" t="s">
        <v>33</v>
      </c>
      <c r="J801" s="20">
        <v>100</v>
      </c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</row>
    <row r="802" spans="1:76" x14ac:dyDescent="0.2">
      <c r="A802" s="26" t="s">
        <v>515</v>
      </c>
      <c r="B802" s="89">
        <v>868</v>
      </c>
      <c r="C802" s="20">
        <v>76</v>
      </c>
      <c r="D802" s="20">
        <v>82</v>
      </c>
      <c r="E802" s="20">
        <v>76</v>
      </c>
      <c r="F802" s="20">
        <v>82</v>
      </c>
      <c r="G802" s="21">
        <f t="shared" si="20"/>
        <v>12.464</v>
      </c>
      <c r="H802" s="22" t="s">
        <v>18</v>
      </c>
      <c r="I802" s="23" t="s">
        <v>23</v>
      </c>
      <c r="J802" s="20">
        <v>100</v>
      </c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</row>
    <row r="803" spans="1:76" x14ac:dyDescent="0.2">
      <c r="A803" s="26" t="s">
        <v>516</v>
      </c>
      <c r="B803" s="89">
        <v>847</v>
      </c>
      <c r="C803" s="20">
        <v>76</v>
      </c>
      <c r="D803" s="20">
        <v>36</v>
      </c>
      <c r="E803" s="20">
        <v>76</v>
      </c>
      <c r="F803" s="20">
        <v>36</v>
      </c>
      <c r="G803" s="21">
        <f t="shared" si="20"/>
        <v>5.4719999999999995</v>
      </c>
      <c r="H803" s="22" t="s">
        <v>18</v>
      </c>
      <c r="I803" s="23" t="s">
        <v>33</v>
      </c>
      <c r="J803" s="20">
        <v>100</v>
      </c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</row>
    <row r="804" spans="1:76" x14ac:dyDescent="0.2">
      <c r="A804" s="26" t="s">
        <v>517</v>
      </c>
      <c r="B804" s="89">
        <v>845</v>
      </c>
      <c r="C804" s="20">
        <v>89</v>
      </c>
      <c r="D804" s="20">
        <v>10</v>
      </c>
      <c r="E804" s="20">
        <v>89</v>
      </c>
      <c r="F804" s="20">
        <v>10</v>
      </c>
      <c r="G804" s="21">
        <f t="shared" si="20"/>
        <v>1.7799999999999998</v>
      </c>
      <c r="H804" s="22" t="s">
        <v>18</v>
      </c>
      <c r="I804" s="23" t="s">
        <v>33</v>
      </c>
      <c r="J804" s="20">
        <v>100</v>
      </c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</row>
    <row r="805" spans="1:76" x14ac:dyDescent="0.2">
      <c r="A805" s="26" t="s">
        <v>518</v>
      </c>
      <c r="B805" s="89">
        <v>840</v>
      </c>
      <c r="C805" s="20">
        <v>89</v>
      </c>
      <c r="D805" s="20">
        <v>64</v>
      </c>
      <c r="E805" s="20">
        <v>89</v>
      </c>
      <c r="F805" s="20">
        <v>64</v>
      </c>
      <c r="G805" s="21">
        <f t="shared" si="20"/>
        <v>11.391999999999999</v>
      </c>
      <c r="H805" s="22" t="s">
        <v>18</v>
      </c>
      <c r="I805" s="23" t="s">
        <v>33</v>
      </c>
      <c r="J805" s="20">
        <v>100</v>
      </c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</row>
    <row r="806" spans="1:76" x14ac:dyDescent="0.2">
      <c r="A806" s="26" t="s">
        <v>519</v>
      </c>
      <c r="B806" s="89">
        <v>890</v>
      </c>
      <c r="C806" s="20">
        <v>76</v>
      </c>
      <c r="D806" s="20">
        <v>70</v>
      </c>
      <c r="E806" s="20">
        <v>76</v>
      </c>
      <c r="F806" s="20">
        <v>70</v>
      </c>
      <c r="G806" s="21">
        <f t="shared" si="20"/>
        <v>10.64</v>
      </c>
      <c r="H806" s="22" t="s">
        <v>18</v>
      </c>
      <c r="I806" s="23" t="s">
        <v>33</v>
      </c>
      <c r="J806" s="20">
        <v>100</v>
      </c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</row>
    <row r="807" spans="1:76" x14ac:dyDescent="0.2">
      <c r="A807" s="26" t="s">
        <v>520</v>
      </c>
      <c r="B807" s="89">
        <v>891</v>
      </c>
      <c r="C807" s="20">
        <v>57</v>
      </c>
      <c r="D807" s="20">
        <v>20</v>
      </c>
      <c r="E807" s="20">
        <v>57</v>
      </c>
      <c r="F807" s="20">
        <v>20</v>
      </c>
      <c r="G807" s="21">
        <f t="shared" si="20"/>
        <v>2.2800000000000002</v>
      </c>
      <c r="H807" s="22" t="s">
        <v>18</v>
      </c>
      <c r="I807" s="23" t="s">
        <v>33</v>
      </c>
      <c r="J807" s="20">
        <v>100</v>
      </c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</row>
    <row r="808" spans="1:76" x14ac:dyDescent="0.2">
      <c r="A808" s="26" t="s">
        <v>521</v>
      </c>
      <c r="B808" s="89">
        <v>838</v>
      </c>
      <c r="C808" s="20">
        <v>89</v>
      </c>
      <c r="D808" s="20">
        <v>10</v>
      </c>
      <c r="E808" s="20">
        <v>89</v>
      </c>
      <c r="F808" s="20">
        <v>10</v>
      </c>
      <c r="G808" s="21">
        <f t="shared" si="20"/>
        <v>1.7799999999999998</v>
      </c>
      <c r="H808" s="22" t="s">
        <v>18</v>
      </c>
      <c r="I808" s="23" t="s">
        <v>33</v>
      </c>
      <c r="J808" s="20">
        <v>100</v>
      </c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</row>
    <row r="809" spans="1:76" x14ac:dyDescent="0.2">
      <c r="A809" s="26" t="s">
        <v>522</v>
      </c>
      <c r="B809" s="89">
        <v>837</v>
      </c>
      <c r="C809" s="20">
        <v>89</v>
      </c>
      <c r="D809" s="20">
        <v>50</v>
      </c>
      <c r="E809" s="20">
        <v>89</v>
      </c>
      <c r="F809" s="20">
        <v>50</v>
      </c>
      <c r="G809" s="21">
        <f t="shared" si="20"/>
        <v>8.9</v>
      </c>
      <c r="H809" s="22" t="s">
        <v>18</v>
      </c>
      <c r="I809" s="23" t="s">
        <v>33</v>
      </c>
      <c r="J809" s="20">
        <v>100</v>
      </c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</row>
    <row r="810" spans="1:76" x14ac:dyDescent="0.2">
      <c r="A810" s="26" t="s">
        <v>523</v>
      </c>
      <c r="B810" s="89">
        <v>886</v>
      </c>
      <c r="C810" s="20">
        <v>76</v>
      </c>
      <c r="D810" s="20">
        <v>70</v>
      </c>
      <c r="E810" s="20">
        <v>76</v>
      </c>
      <c r="F810" s="20">
        <v>70</v>
      </c>
      <c r="G810" s="21">
        <f t="shared" si="20"/>
        <v>10.64</v>
      </c>
      <c r="H810" s="22" t="s">
        <v>18</v>
      </c>
      <c r="I810" s="23" t="s">
        <v>33</v>
      </c>
      <c r="J810" s="20">
        <v>100</v>
      </c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</row>
    <row r="811" spans="1:76" x14ac:dyDescent="0.2">
      <c r="A811" s="26" t="s">
        <v>524</v>
      </c>
      <c r="B811" s="89">
        <v>887</v>
      </c>
      <c r="C811" s="20">
        <v>57</v>
      </c>
      <c r="D811" s="20">
        <v>10</v>
      </c>
      <c r="E811" s="20">
        <v>57</v>
      </c>
      <c r="F811" s="20">
        <v>10</v>
      </c>
      <c r="G811" s="21">
        <f t="shared" si="20"/>
        <v>1.1400000000000001</v>
      </c>
      <c r="H811" s="22" t="s">
        <v>18</v>
      </c>
      <c r="I811" s="23" t="s">
        <v>33</v>
      </c>
      <c r="J811" s="20">
        <v>100</v>
      </c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</row>
    <row r="812" spans="1:76" x14ac:dyDescent="0.2">
      <c r="A812" s="26" t="s">
        <v>525</v>
      </c>
      <c r="B812" s="89">
        <v>835</v>
      </c>
      <c r="C812" s="20">
        <v>89</v>
      </c>
      <c r="D812" s="20">
        <v>30</v>
      </c>
      <c r="E812" s="20">
        <v>89</v>
      </c>
      <c r="F812" s="20">
        <v>30</v>
      </c>
      <c r="G812" s="21">
        <f t="shared" si="20"/>
        <v>5.34</v>
      </c>
      <c r="H812" s="22" t="s">
        <v>18</v>
      </c>
      <c r="I812" s="23" t="s">
        <v>33</v>
      </c>
      <c r="J812" s="20">
        <v>100</v>
      </c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</row>
    <row r="813" spans="1:76" x14ac:dyDescent="0.2">
      <c r="A813" s="26" t="s">
        <v>526</v>
      </c>
      <c r="B813" s="89">
        <v>882</v>
      </c>
      <c r="C813" s="20">
        <v>76</v>
      </c>
      <c r="D813" s="20">
        <v>42</v>
      </c>
      <c r="E813" s="20">
        <v>76</v>
      </c>
      <c r="F813" s="20">
        <v>42</v>
      </c>
      <c r="G813" s="21">
        <f t="shared" si="20"/>
        <v>6.3839999999999995</v>
      </c>
      <c r="H813" s="22" t="s">
        <v>18</v>
      </c>
      <c r="I813" s="23" t="s">
        <v>33</v>
      </c>
      <c r="J813" s="20">
        <v>100</v>
      </c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</row>
    <row r="814" spans="1:76" x14ac:dyDescent="0.2">
      <c r="A814" s="26" t="s">
        <v>527</v>
      </c>
      <c r="B814" s="89">
        <v>881</v>
      </c>
      <c r="C814" s="20">
        <v>76</v>
      </c>
      <c r="D814" s="20">
        <v>30</v>
      </c>
      <c r="E814" s="20">
        <v>76</v>
      </c>
      <c r="F814" s="20">
        <v>30</v>
      </c>
      <c r="G814" s="21">
        <f t="shared" si="20"/>
        <v>4.5599999999999996</v>
      </c>
      <c r="H814" s="22" t="s">
        <v>18</v>
      </c>
      <c r="I814" s="23" t="s">
        <v>33</v>
      </c>
      <c r="J814" s="20">
        <v>100</v>
      </c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</row>
    <row r="815" spans="1:76" x14ac:dyDescent="0.2">
      <c r="A815" s="26" t="s">
        <v>528</v>
      </c>
      <c r="B815" s="89">
        <v>832</v>
      </c>
      <c r="C815" s="20">
        <v>76</v>
      </c>
      <c r="D815" s="20">
        <v>10</v>
      </c>
      <c r="E815" s="20">
        <v>76</v>
      </c>
      <c r="F815" s="20">
        <v>10</v>
      </c>
      <c r="G815" s="21">
        <f t="shared" si="20"/>
        <v>1.52</v>
      </c>
      <c r="H815" s="22" t="s">
        <v>18</v>
      </c>
      <c r="I815" s="23" t="s">
        <v>33</v>
      </c>
      <c r="J815" s="20">
        <v>100</v>
      </c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</row>
    <row r="816" spans="1:76" x14ac:dyDescent="0.2">
      <c r="A816" s="26" t="s">
        <v>529</v>
      </c>
      <c r="B816" s="89">
        <v>830</v>
      </c>
      <c r="C816" s="20">
        <v>108</v>
      </c>
      <c r="D816" s="20">
        <v>52</v>
      </c>
      <c r="E816" s="20">
        <v>108</v>
      </c>
      <c r="F816" s="20">
        <v>52</v>
      </c>
      <c r="G816" s="21">
        <f t="shared" si="20"/>
        <v>11.231999999999999</v>
      </c>
      <c r="H816" s="22" t="s">
        <v>18</v>
      </c>
      <c r="I816" s="23" t="s">
        <v>33</v>
      </c>
      <c r="J816" s="20">
        <v>100</v>
      </c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</row>
    <row r="817" spans="1:76" x14ac:dyDescent="0.2">
      <c r="A817" s="26" t="s">
        <v>530</v>
      </c>
      <c r="B817" s="89">
        <v>896</v>
      </c>
      <c r="C817" s="20">
        <v>76</v>
      </c>
      <c r="D817" s="20">
        <v>14</v>
      </c>
      <c r="E817" s="20">
        <v>76</v>
      </c>
      <c r="F817" s="20">
        <v>14</v>
      </c>
      <c r="G817" s="21">
        <f t="shared" si="20"/>
        <v>2.1280000000000001</v>
      </c>
      <c r="H817" s="22" t="s">
        <v>18</v>
      </c>
      <c r="I817" s="23" t="s">
        <v>33</v>
      </c>
      <c r="J817" s="20">
        <v>100</v>
      </c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</row>
    <row r="818" spans="1:76" x14ac:dyDescent="0.2">
      <c r="A818" s="26" t="s">
        <v>531</v>
      </c>
      <c r="B818" s="89">
        <v>893</v>
      </c>
      <c r="C818" s="20">
        <v>89</v>
      </c>
      <c r="D818" s="20">
        <v>30</v>
      </c>
      <c r="E818" s="20">
        <v>89</v>
      </c>
      <c r="F818" s="20">
        <v>30</v>
      </c>
      <c r="G818" s="21">
        <f t="shared" si="20"/>
        <v>5.34</v>
      </c>
      <c r="H818" s="22" t="s">
        <v>18</v>
      </c>
      <c r="I818" s="23" t="s">
        <v>33</v>
      </c>
      <c r="J818" s="20">
        <v>100</v>
      </c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</row>
    <row r="819" spans="1:76" x14ac:dyDescent="0.2">
      <c r="A819" s="26" t="s">
        <v>532</v>
      </c>
      <c r="B819" s="89">
        <v>825</v>
      </c>
      <c r="C819" s="20">
        <v>57</v>
      </c>
      <c r="D819" s="20">
        <v>15</v>
      </c>
      <c r="E819" s="20">
        <v>57</v>
      </c>
      <c r="F819" s="20">
        <v>15</v>
      </c>
      <c r="G819" s="21">
        <f t="shared" si="20"/>
        <v>1.71</v>
      </c>
      <c r="H819" s="22" t="s">
        <v>18</v>
      </c>
      <c r="I819" s="23" t="s">
        <v>33</v>
      </c>
      <c r="J819" s="20">
        <v>100</v>
      </c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</row>
    <row r="820" spans="1:76" x14ac:dyDescent="0.2">
      <c r="A820" s="26" t="s">
        <v>533</v>
      </c>
      <c r="B820" s="102" t="s">
        <v>75</v>
      </c>
      <c r="C820" s="20">
        <v>76</v>
      </c>
      <c r="D820" s="20">
        <v>10</v>
      </c>
      <c r="E820" s="20">
        <v>76</v>
      </c>
      <c r="F820" s="20">
        <v>10</v>
      </c>
      <c r="G820" s="21">
        <f t="shared" si="20"/>
        <v>1.52</v>
      </c>
      <c r="H820" s="22" t="s">
        <v>18</v>
      </c>
      <c r="I820" s="23" t="s">
        <v>33</v>
      </c>
      <c r="J820" s="20">
        <v>100</v>
      </c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</row>
    <row r="821" spans="1:76" x14ac:dyDescent="0.2">
      <c r="A821" s="26" t="s">
        <v>534</v>
      </c>
      <c r="B821" s="89">
        <v>672</v>
      </c>
      <c r="C821" s="20">
        <v>219</v>
      </c>
      <c r="D821" s="20">
        <v>46</v>
      </c>
      <c r="E821" s="20">
        <v>219</v>
      </c>
      <c r="F821" s="20">
        <v>46</v>
      </c>
      <c r="G821" s="21">
        <f t="shared" si="20"/>
        <v>20.148</v>
      </c>
      <c r="H821" s="22" t="s">
        <v>18</v>
      </c>
      <c r="I821" s="23" t="s">
        <v>33</v>
      </c>
      <c r="J821" s="20">
        <v>100</v>
      </c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</row>
    <row r="822" spans="1:76" x14ac:dyDescent="0.2">
      <c r="A822" s="26" t="s">
        <v>535</v>
      </c>
      <c r="B822" s="89">
        <v>633</v>
      </c>
      <c r="C822" s="20">
        <v>219</v>
      </c>
      <c r="D822" s="20">
        <v>47</v>
      </c>
      <c r="E822" s="20">
        <v>219</v>
      </c>
      <c r="F822" s="20">
        <v>47</v>
      </c>
      <c r="G822" s="21">
        <f t="shared" si="20"/>
        <v>20.585999999999999</v>
      </c>
      <c r="H822" s="22" t="s">
        <v>18</v>
      </c>
      <c r="I822" s="23" t="s">
        <v>33</v>
      </c>
      <c r="J822" s="20">
        <v>100</v>
      </c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</row>
    <row r="823" spans="1:76" x14ac:dyDescent="0.2">
      <c r="A823" s="26" t="s">
        <v>536</v>
      </c>
      <c r="B823" s="89">
        <v>634</v>
      </c>
      <c r="C823" s="20">
        <v>219</v>
      </c>
      <c r="D823" s="20">
        <v>85</v>
      </c>
      <c r="E823" s="20">
        <v>219</v>
      </c>
      <c r="F823" s="20">
        <v>85</v>
      </c>
      <c r="G823" s="21">
        <f t="shared" si="20"/>
        <v>37.229999999999997</v>
      </c>
      <c r="H823" s="22" t="s">
        <v>18</v>
      </c>
      <c r="I823" s="23" t="s">
        <v>33</v>
      </c>
      <c r="J823" s="20">
        <v>100</v>
      </c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</row>
    <row r="824" spans="1:76" x14ac:dyDescent="0.2">
      <c r="A824" s="26" t="s">
        <v>537</v>
      </c>
      <c r="B824" s="89">
        <v>635</v>
      </c>
      <c r="C824" s="20">
        <v>273</v>
      </c>
      <c r="D824" s="20">
        <v>28</v>
      </c>
      <c r="E824" s="20">
        <v>273</v>
      </c>
      <c r="F824" s="20">
        <v>28</v>
      </c>
      <c r="G824" s="21">
        <f t="shared" si="20"/>
        <v>15.288</v>
      </c>
      <c r="H824" s="22" t="s">
        <v>18</v>
      </c>
      <c r="I824" s="23" t="s">
        <v>33</v>
      </c>
      <c r="J824" s="20">
        <v>100</v>
      </c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</row>
    <row r="825" spans="1:76" x14ac:dyDescent="0.2">
      <c r="A825" s="26" t="s">
        <v>538</v>
      </c>
      <c r="B825" s="89">
        <v>636</v>
      </c>
      <c r="C825" s="20">
        <v>273</v>
      </c>
      <c r="D825" s="20">
        <v>26</v>
      </c>
      <c r="E825" s="20">
        <v>273</v>
      </c>
      <c r="F825" s="20">
        <v>26</v>
      </c>
      <c r="G825" s="21">
        <f t="shared" si="20"/>
        <v>14.196000000000002</v>
      </c>
      <c r="H825" s="22" t="s">
        <v>18</v>
      </c>
      <c r="I825" s="23" t="s">
        <v>33</v>
      </c>
      <c r="J825" s="20">
        <v>100</v>
      </c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</row>
    <row r="826" spans="1:76" x14ac:dyDescent="0.2">
      <c r="A826" s="26" t="s">
        <v>539</v>
      </c>
      <c r="B826" s="89">
        <v>637</v>
      </c>
      <c r="C826" s="20">
        <v>273</v>
      </c>
      <c r="D826" s="20">
        <v>62</v>
      </c>
      <c r="E826" s="20">
        <v>273</v>
      </c>
      <c r="F826" s="20">
        <v>62</v>
      </c>
      <c r="G826" s="21">
        <f t="shared" si="20"/>
        <v>33.852000000000004</v>
      </c>
      <c r="H826" s="22" t="s">
        <v>18</v>
      </c>
      <c r="I826" s="23" t="s">
        <v>33</v>
      </c>
      <c r="J826" s="20">
        <v>100</v>
      </c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</row>
    <row r="827" spans="1:76" x14ac:dyDescent="0.2">
      <c r="A827" s="26" t="s">
        <v>540</v>
      </c>
      <c r="B827" s="89">
        <v>934</v>
      </c>
      <c r="C827" s="20">
        <v>89</v>
      </c>
      <c r="D827" s="20">
        <v>60</v>
      </c>
      <c r="E827" s="20">
        <v>89</v>
      </c>
      <c r="F827" s="20">
        <v>60</v>
      </c>
      <c r="G827" s="21">
        <f t="shared" si="20"/>
        <v>10.68</v>
      </c>
      <c r="H827" s="22" t="s">
        <v>18</v>
      </c>
      <c r="I827" s="23" t="s">
        <v>33</v>
      </c>
      <c r="J827" s="20">
        <v>100</v>
      </c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</row>
    <row r="828" spans="1:76" x14ac:dyDescent="0.2">
      <c r="A828" s="26" t="s">
        <v>541</v>
      </c>
      <c r="B828" s="89">
        <v>936</v>
      </c>
      <c r="C828" s="20">
        <v>89</v>
      </c>
      <c r="D828" s="20">
        <v>126</v>
      </c>
      <c r="E828" s="20">
        <v>89</v>
      </c>
      <c r="F828" s="20">
        <v>126</v>
      </c>
      <c r="G828" s="21">
        <f t="shared" si="20"/>
        <v>22.427999999999997</v>
      </c>
      <c r="H828" s="22" t="s">
        <v>18</v>
      </c>
      <c r="I828" s="23" t="s">
        <v>33</v>
      </c>
      <c r="J828" s="20">
        <v>100</v>
      </c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</row>
    <row r="829" spans="1:76" x14ac:dyDescent="0.2">
      <c r="A829" s="26" t="s">
        <v>542</v>
      </c>
      <c r="B829" s="89">
        <v>938</v>
      </c>
      <c r="C829" s="20">
        <v>76</v>
      </c>
      <c r="D829" s="20">
        <v>20</v>
      </c>
      <c r="E829" s="20">
        <v>76</v>
      </c>
      <c r="F829" s="20">
        <v>20</v>
      </c>
      <c r="G829" s="21">
        <f t="shared" si="20"/>
        <v>3.04</v>
      </c>
      <c r="H829" s="22" t="s">
        <v>18</v>
      </c>
      <c r="I829" s="23" t="s">
        <v>33</v>
      </c>
      <c r="J829" s="20">
        <v>100</v>
      </c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</row>
    <row r="830" spans="1:76" x14ac:dyDescent="0.2">
      <c r="A830" s="26" t="s">
        <v>543</v>
      </c>
      <c r="B830" s="89">
        <v>939</v>
      </c>
      <c r="C830" s="20">
        <v>76</v>
      </c>
      <c r="D830" s="20">
        <v>46</v>
      </c>
      <c r="E830" s="20">
        <v>76</v>
      </c>
      <c r="F830" s="20">
        <v>46</v>
      </c>
      <c r="G830" s="21">
        <f t="shared" si="20"/>
        <v>6.992</v>
      </c>
      <c r="H830" s="22" t="s">
        <v>18</v>
      </c>
      <c r="I830" s="23" t="s">
        <v>33</v>
      </c>
      <c r="J830" s="20">
        <v>100</v>
      </c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</row>
    <row r="831" spans="1:76" x14ac:dyDescent="0.2">
      <c r="A831" s="26" t="s">
        <v>544</v>
      </c>
      <c r="B831" s="89">
        <v>937</v>
      </c>
      <c r="C831" s="20">
        <v>89</v>
      </c>
      <c r="D831" s="20">
        <v>15</v>
      </c>
      <c r="E831" s="20">
        <v>89</v>
      </c>
      <c r="F831" s="20">
        <v>15</v>
      </c>
      <c r="G831" s="21">
        <f t="shared" si="20"/>
        <v>2.67</v>
      </c>
      <c r="H831" s="22" t="s">
        <v>18</v>
      </c>
      <c r="I831" s="23" t="s">
        <v>33</v>
      </c>
      <c r="J831" s="20">
        <v>100</v>
      </c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</row>
    <row r="832" spans="1:76" x14ac:dyDescent="0.2">
      <c r="A832" s="26" t="s">
        <v>545</v>
      </c>
      <c r="B832" s="89">
        <v>935</v>
      </c>
      <c r="C832" s="20">
        <v>57</v>
      </c>
      <c r="D832" s="20">
        <v>15</v>
      </c>
      <c r="E832" s="20">
        <v>57</v>
      </c>
      <c r="F832" s="20">
        <v>15</v>
      </c>
      <c r="G832" s="21">
        <f t="shared" si="20"/>
        <v>1.71</v>
      </c>
      <c r="H832" s="22" t="s">
        <v>18</v>
      </c>
      <c r="I832" s="23" t="s">
        <v>33</v>
      </c>
      <c r="J832" s="20">
        <v>100</v>
      </c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</row>
    <row r="833" spans="1:76" x14ac:dyDescent="0.2">
      <c r="A833" s="26" t="s">
        <v>546</v>
      </c>
      <c r="B833" s="89">
        <v>638</v>
      </c>
      <c r="C833" s="20">
        <v>159</v>
      </c>
      <c r="D833" s="20">
        <v>20</v>
      </c>
      <c r="E833" s="20">
        <v>159</v>
      </c>
      <c r="F833" s="20">
        <v>20</v>
      </c>
      <c r="G833" s="21">
        <f t="shared" si="20"/>
        <v>6.36</v>
      </c>
      <c r="H833" s="22" t="s">
        <v>18</v>
      </c>
      <c r="I833" s="23" t="s">
        <v>33</v>
      </c>
      <c r="J833" s="20">
        <v>100</v>
      </c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</row>
    <row r="834" spans="1:76" x14ac:dyDescent="0.2">
      <c r="A834" s="26" t="s">
        <v>547</v>
      </c>
      <c r="B834" s="89">
        <v>639</v>
      </c>
      <c r="C834" s="20">
        <v>159</v>
      </c>
      <c r="D834" s="20">
        <v>53</v>
      </c>
      <c r="E834" s="20">
        <v>159</v>
      </c>
      <c r="F834" s="20">
        <v>53</v>
      </c>
      <c r="G834" s="21">
        <f t="shared" si="20"/>
        <v>16.853999999999999</v>
      </c>
      <c r="H834" s="22" t="s">
        <v>18</v>
      </c>
      <c r="I834" s="23" t="s">
        <v>33</v>
      </c>
      <c r="J834" s="20">
        <v>100</v>
      </c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</row>
    <row r="835" spans="1:76" x14ac:dyDescent="0.2">
      <c r="A835" s="26" t="s">
        <v>548</v>
      </c>
      <c r="B835" s="89">
        <v>640</v>
      </c>
      <c r="C835" s="20">
        <v>133</v>
      </c>
      <c r="D835" s="20">
        <v>102</v>
      </c>
      <c r="E835" s="20">
        <v>133</v>
      </c>
      <c r="F835" s="20">
        <v>102</v>
      </c>
      <c r="G835" s="21">
        <f t="shared" si="20"/>
        <v>27.132000000000001</v>
      </c>
      <c r="H835" s="22" t="s">
        <v>18</v>
      </c>
      <c r="I835" s="23" t="s">
        <v>33</v>
      </c>
      <c r="J835" s="20">
        <v>100</v>
      </c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</row>
    <row r="836" spans="1:76" x14ac:dyDescent="0.2">
      <c r="A836" s="26" t="s">
        <v>549</v>
      </c>
      <c r="B836" s="89">
        <v>954</v>
      </c>
      <c r="C836" s="20">
        <v>63</v>
      </c>
      <c r="D836" s="20">
        <v>63.4</v>
      </c>
      <c r="E836" s="20">
        <v>63</v>
      </c>
      <c r="F836" s="20">
        <v>63.4</v>
      </c>
      <c r="G836" s="21">
        <f t="shared" si="20"/>
        <v>7.9883999999999995</v>
      </c>
      <c r="H836" s="22">
        <v>2016</v>
      </c>
      <c r="I836" s="23" t="s">
        <v>30</v>
      </c>
      <c r="J836" s="20">
        <v>8</v>
      </c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</row>
    <row r="837" spans="1:76" x14ac:dyDescent="0.2">
      <c r="A837" s="26" t="s">
        <v>550</v>
      </c>
      <c r="B837" s="89">
        <v>955</v>
      </c>
      <c r="C837" s="20">
        <v>89</v>
      </c>
      <c r="D837" s="20">
        <v>28</v>
      </c>
      <c r="E837" s="20">
        <v>89</v>
      </c>
      <c r="F837" s="20">
        <v>28</v>
      </c>
      <c r="G837" s="21">
        <f t="shared" si="20"/>
        <v>4.984</v>
      </c>
      <c r="H837" s="22" t="s">
        <v>18</v>
      </c>
      <c r="I837" s="23" t="s">
        <v>33</v>
      </c>
      <c r="J837" s="20">
        <v>100</v>
      </c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</row>
    <row r="838" spans="1:76" x14ac:dyDescent="0.2">
      <c r="A838" s="26" t="s">
        <v>551</v>
      </c>
      <c r="B838" s="89">
        <v>956</v>
      </c>
      <c r="C838" s="20">
        <v>89</v>
      </c>
      <c r="D838" s="20">
        <v>30</v>
      </c>
      <c r="E838" s="20">
        <v>89</v>
      </c>
      <c r="F838" s="20">
        <v>30</v>
      </c>
      <c r="G838" s="21">
        <f t="shared" si="20"/>
        <v>5.34</v>
      </c>
      <c r="H838" s="22" t="s">
        <v>18</v>
      </c>
      <c r="I838" s="23" t="s">
        <v>33</v>
      </c>
      <c r="J838" s="20">
        <v>100</v>
      </c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</row>
    <row r="839" spans="1:76" x14ac:dyDescent="0.2">
      <c r="A839" s="26" t="s">
        <v>552</v>
      </c>
      <c r="B839" s="89">
        <v>957</v>
      </c>
      <c r="C839" s="20">
        <v>76</v>
      </c>
      <c r="D839" s="20">
        <v>50</v>
      </c>
      <c r="E839" s="20">
        <v>76</v>
      </c>
      <c r="F839" s="20">
        <v>50</v>
      </c>
      <c r="G839" s="21">
        <f t="shared" si="20"/>
        <v>7.6</v>
      </c>
      <c r="H839" s="22" t="s">
        <v>18</v>
      </c>
      <c r="I839" s="23" t="s">
        <v>33</v>
      </c>
      <c r="J839" s="20">
        <v>100</v>
      </c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</row>
    <row r="840" spans="1:76" x14ac:dyDescent="0.2">
      <c r="A840" s="26" t="s">
        <v>553</v>
      </c>
      <c r="B840" s="102" t="s">
        <v>75</v>
      </c>
      <c r="C840" s="20">
        <v>89</v>
      </c>
      <c r="D840" s="20">
        <v>15</v>
      </c>
      <c r="E840" s="20">
        <v>89</v>
      </c>
      <c r="F840" s="20">
        <v>15</v>
      </c>
      <c r="G840" s="21">
        <f t="shared" si="20"/>
        <v>2.67</v>
      </c>
      <c r="H840" s="22" t="s">
        <v>18</v>
      </c>
      <c r="I840" s="23" t="s">
        <v>33</v>
      </c>
      <c r="J840" s="20">
        <v>100</v>
      </c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</row>
    <row r="841" spans="1:76" x14ac:dyDescent="0.2">
      <c r="A841" s="26" t="s">
        <v>554</v>
      </c>
      <c r="B841" s="89">
        <v>953</v>
      </c>
      <c r="C841" s="20">
        <v>76</v>
      </c>
      <c r="D841" s="20">
        <v>7</v>
      </c>
      <c r="E841" s="20">
        <v>76</v>
      </c>
      <c r="F841" s="20">
        <v>7</v>
      </c>
      <c r="G841" s="21">
        <f t="shared" si="20"/>
        <v>1.0640000000000001</v>
      </c>
      <c r="H841" s="22" t="s">
        <v>18</v>
      </c>
      <c r="I841" s="23" t="s">
        <v>33</v>
      </c>
      <c r="J841" s="20">
        <v>100</v>
      </c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</row>
    <row r="842" spans="1:76" x14ac:dyDescent="0.2">
      <c r="A842" s="26" t="s">
        <v>555</v>
      </c>
      <c r="B842" s="89">
        <v>951</v>
      </c>
      <c r="C842" s="20">
        <v>76</v>
      </c>
      <c r="D842" s="20">
        <v>7</v>
      </c>
      <c r="E842" s="20">
        <v>76</v>
      </c>
      <c r="F842" s="20">
        <v>7</v>
      </c>
      <c r="G842" s="21">
        <f t="shared" si="20"/>
        <v>1.0640000000000001</v>
      </c>
      <c r="H842" s="22" t="s">
        <v>18</v>
      </c>
      <c r="I842" s="23" t="s">
        <v>33</v>
      </c>
      <c r="J842" s="20">
        <v>100</v>
      </c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</row>
    <row r="843" spans="1:76" x14ac:dyDescent="0.2">
      <c r="A843" s="26" t="s">
        <v>556</v>
      </c>
      <c r="B843" s="89">
        <v>932</v>
      </c>
      <c r="C843" s="20">
        <v>57</v>
      </c>
      <c r="D843" s="20">
        <v>30</v>
      </c>
      <c r="E843" s="20">
        <v>57</v>
      </c>
      <c r="F843" s="20">
        <v>30</v>
      </c>
      <c r="G843" s="21">
        <f t="shared" si="20"/>
        <v>3.42</v>
      </c>
      <c r="H843" s="22" t="s">
        <v>18</v>
      </c>
      <c r="I843" s="23" t="s">
        <v>33</v>
      </c>
      <c r="J843" s="20">
        <v>100</v>
      </c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</row>
    <row r="844" spans="1:76" x14ac:dyDescent="0.2">
      <c r="A844" s="26" t="s">
        <v>557</v>
      </c>
      <c r="B844" s="89">
        <v>933</v>
      </c>
      <c r="C844" s="20">
        <v>89</v>
      </c>
      <c r="D844" s="20">
        <v>40</v>
      </c>
      <c r="E844" s="20">
        <v>89</v>
      </c>
      <c r="F844" s="20">
        <v>40</v>
      </c>
      <c r="G844" s="21">
        <f t="shared" si="20"/>
        <v>7.1199999999999992</v>
      </c>
      <c r="H844" s="22" t="s">
        <v>18</v>
      </c>
      <c r="I844" s="23" t="s">
        <v>33</v>
      </c>
      <c r="J844" s="20">
        <v>100</v>
      </c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</row>
    <row r="845" spans="1:76" x14ac:dyDescent="0.2">
      <c r="A845" s="26" t="s">
        <v>558</v>
      </c>
      <c r="B845" s="89">
        <v>942</v>
      </c>
      <c r="C845" s="20">
        <v>89</v>
      </c>
      <c r="D845" s="20">
        <v>40</v>
      </c>
      <c r="E845" s="20">
        <v>89</v>
      </c>
      <c r="F845" s="20">
        <v>40</v>
      </c>
      <c r="G845" s="21">
        <f t="shared" si="20"/>
        <v>7.1199999999999992</v>
      </c>
      <c r="H845" s="22" t="s">
        <v>18</v>
      </c>
      <c r="I845" s="23" t="s">
        <v>33</v>
      </c>
      <c r="J845" s="20">
        <v>100</v>
      </c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</row>
    <row r="846" spans="1:76" x14ac:dyDescent="0.2">
      <c r="A846" s="26" t="s">
        <v>559</v>
      </c>
      <c r="B846" s="89">
        <v>944</v>
      </c>
      <c r="C846" s="20">
        <v>76</v>
      </c>
      <c r="D846" s="20">
        <v>74</v>
      </c>
      <c r="E846" s="20">
        <v>76</v>
      </c>
      <c r="F846" s="20">
        <v>74</v>
      </c>
      <c r="G846" s="21">
        <f t="shared" si="20"/>
        <v>11.247999999999999</v>
      </c>
      <c r="H846" s="22" t="s">
        <v>18</v>
      </c>
      <c r="I846" s="23" t="s">
        <v>33</v>
      </c>
      <c r="J846" s="20">
        <v>100</v>
      </c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</row>
    <row r="847" spans="1:76" x14ac:dyDescent="0.2">
      <c r="A847" s="26" t="s">
        <v>560</v>
      </c>
      <c r="B847" s="89">
        <v>943</v>
      </c>
      <c r="C847" s="20">
        <v>57</v>
      </c>
      <c r="D847" s="20">
        <v>40</v>
      </c>
      <c r="E847" s="20">
        <v>57</v>
      </c>
      <c r="F847" s="20">
        <v>40</v>
      </c>
      <c r="G847" s="21">
        <f t="shared" si="20"/>
        <v>4.5600000000000005</v>
      </c>
      <c r="H847" s="22" t="s">
        <v>18</v>
      </c>
      <c r="I847" s="23" t="s">
        <v>33</v>
      </c>
      <c r="J847" s="20">
        <v>100</v>
      </c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</row>
    <row r="848" spans="1:76" x14ac:dyDescent="0.2">
      <c r="A848" s="26" t="s">
        <v>561</v>
      </c>
      <c r="B848" s="89">
        <v>941</v>
      </c>
      <c r="C848" s="20">
        <v>89</v>
      </c>
      <c r="D848" s="20">
        <v>25</v>
      </c>
      <c r="E848" s="20">
        <v>89</v>
      </c>
      <c r="F848" s="20">
        <v>25</v>
      </c>
      <c r="G848" s="21">
        <f t="shared" si="20"/>
        <v>4.45</v>
      </c>
      <c r="H848" s="22" t="s">
        <v>18</v>
      </c>
      <c r="I848" s="23" t="s">
        <v>33</v>
      </c>
      <c r="J848" s="20">
        <v>100</v>
      </c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</row>
    <row r="849" spans="1:76" x14ac:dyDescent="0.2">
      <c r="A849" s="26" t="s">
        <v>562</v>
      </c>
      <c r="B849" s="89">
        <v>940</v>
      </c>
      <c r="C849" s="20">
        <v>38</v>
      </c>
      <c r="D849" s="20">
        <v>20</v>
      </c>
      <c r="E849" s="20">
        <v>38</v>
      </c>
      <c r="F849" s="20">
        <v>20</v>
      </c>
      <c r="G849" s="21">
        <f t="shared" si="20"/>
        <v>1.52</v>
      </c>
      <c r="H849" s="22" t="s">
        <v>18</v>
      </c>
      <c r="I849" s="23" t="s">
        <v>33</v>
      </c>
      <c r="J849" s="20">
        <v>100</v>
      </c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</row>
    <row r="850" spans="1:76" x14ac:dyDescent="0.2">
      <c r="A850" s="26" t="s">
        <v>563</v>
      </c>
      <c r="B850" s="89">
        <v>931</v>
      </c>
      <c r="C850" s="20">
        <v>89</v>
      </c>
      <c r="D850" s="20">
        <v>20</v>
      </c>
      <c r="E850" s="20">
        <v>89</v>
      </c>
      <c r="F850" s="20">
        <v>20</v>
      </c>
      <c r="G850" s="21">
        <f t="shared" si="20"/>
        <v>3.5599999999999996</v>
      </c>
      <c r="H850" s="22" t="s">
        <v>18</v>
      </c>
      <c r="I850" s="23" t="s">
        <v>33</v>
      </c>
      <c r="J850" s="20">
        <v>100</v>
      </c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</row>
    <row r="851" spans="1:76" x14ac:dyDescent="0.2">
      <c r="A851" s="26" t="s">
        <v>564</v>
      </c>
      <c r="B851" s="89">
        <v>930</v>
      </c>
      <c r="C851" s="20">
        <v>89</v>
      </c>
      <c r="D851" s="20">
        <v>68</v>
      </c>
      <c r="E851" s="20">
        <v>89</v>
      </c>
      <c r="F851" s="20">
        <v>68</v>
      </c>
      <c r="G851" s="21">
        <f t="shared" si="20"/>
        <v>12.103999999999999</v>
      </c>
      <c r="H851" s="22" t="s">
        <v>18</v>
      </c>
      <c r="I851" s="23" t="s">
        <v>33</v>
      </c>
      <c r="J851" s="20">
        <v>100</v>
      </c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</row>
    <row r="852" spans="1:76" x14ac:dyDescent="0.2">
      <c r="A852" s="26" t="s">
        <v>565</v>
      </c>
      <c r="B852" s="89">
        <v>972</v>
      </c>
      <c r="C852" s="20">
        <v>89</v>
      </c>
      <c r="D852" s="20">
        <v>35</v>
      </c>
      <c r="E852" s="20">
        <v>89</v>
      </c>
      <c r="F852" s="20">
        <v>35</v>
      </c>
      <c r="G852" s="21">
        <f t="shared" si="20"/>
        <v>6.2299999999999995</v>
      </c>
      <c r="H852" s="22" t="s">
        <v>18</v>
      </c>
      <c r="I852" s="23" t="s">
        <v>33</v>
      </c>
      <c r="J852" s="20">
        <v>100</v>
      </c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</row>
    <row r="853" spans="1:76" x14ac:dyDescent="0.2">
      <c r="A853" s="26" t="s">
        <v>566</v>
      </c>
      <c r="B853" s="89">
        <v>975</v>
      </c>
      <c r="C853" s="20">
        <v>76</v>
      </c>
      <c r="D853" s="20">
        <v>70</v>
      </c>
      <c r="E853" s="20">
        <v>76</v>
      </c>
      <c r="F853" s="20">
        <v>70</v>
      </c>
      <c r="G853" s="21">
        <f t="shared" si="20"/>
        <v>10.64</v>
      </c>
      <c r="H853" s="22" t="s">
        <v>18</v>
      </c>
      <c r="I853" s="23" t="s">
        <v>33</v>
      </c>
      <c r="J853" s="20">
        <v>100</v>
      </c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</row>
    <row r="854" spans="1:76" x14ac:dyDescent="0.2">
      <c r="A854" s="26" t="s">
        <v>567</v>
      </c>
      <c r="B854" s="89">
        <v>978</v>
      </c>
      <c r="C854" s="20">
        <v>76</v>
      </c>
      <c r="D854" s="20">
        <v>56</v>
      </c>
      <c r="E854" s="20">
        <v>76</v>
      </c>
      <c r="F854" s="20">
        <v>56</v>
      </c>
      <c r="G854" s="21">
        <f t="shared" si="20"/>
        <v>8.5120000000000005</v>
      </c>
      <c r="H854" s="22" t="s">
        <v>18</v>
      </c>
      <c r="I854" s="23" t="s">
        <v>33</v>
      </c>
      <c r="J854" s="20">
        <v>100</v>
      </c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</row>
    <row r="855" spans="1:76" x14ac:dyDescent="0.2">
      <c r="A855" s="26" t="s">
        <v>568</v>
      </c>
      <c r="B855" s="89">
        <v>977</v>
      </c>
      <c r="C855" s="20">
        <v>76</v>
      </c>
      <c r="D855" s="20">
        <v>20</v>
      </c>
      <c r="E855" s="20">
        <v>76</v>
      </c>
      <c r="F855" s="20">
        <v>20</v>
      </c>
      <c r="G855" s="21">
        <f t="shared" si="20"/>
        <v>3.04</v>
      </c>
      <c r="H855" s="22" t="s">
        <v>18</v>
      </c>
      <c r="I855" s="23" t="s">
        <v>33</v>
      </c>
      <c r="J855" s="20">
        <v>100</v>
      </c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</row>
    <row r="856" spans="1:76" x14ac:dyDescent="0.2">
      <c r="A856" s="26" t="s">
        <v>569</v>
      </c>
      <c r="B856" s="89">
        <v>974</v>
      </c>
      <c r="C856" s="20">
        <v>76</v>
      </c>
      <c r="D856" s="20">
        <v>40</v>
      </c>
      <c r="E856" s="20">
        <v>76</v>
      </c>
      <c r="F856" s="20">
        <v>40</v>
      </c>
      <c r="G856" s="21">
        <f t="shared" ref="G856:G913" si="21">((C856/1000)*D856)+((E856/1000)*F856)</f>
        <v>6.08</v>
      </c>
      <c r="H856" s="22" t="s">
        <v>18</v>
      </c>
      <c r="I856" s="23" t="s">
        <v>33</v>
      </c>
      <c r="J856" s="20">
        <v>100</v>
      </c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</row>
    <row r="857" spans="1:76" x14ac:dyDescent="0.2">
      <c r="A857" s="26" t="s">
        <v>570</v>
      </c>
      <c r="B857" s="89">
        <v>973</v>
      </c>
      <c r="C857" s="20">
        <v>76</v>
      </c>
      <c r="D857" s="20">
        <v>66</v>
      </c>
      <c r="E857" s="20">
        <v>76</v>
      </c>
      <c r="F857" s="20">
        <v>66</v>
      </c>
      <c r="G857" s="21">
        <f t="shared" si="21"/>
        <v>10.032</v>
      </c>
      <c r="H857" s="22" t="s">
        <v>18</v>
      </c>
      <c r="I857" s="23" t="s">
        <v>33</v>
      </c>
      <c r="J857" s="20">
        <v>100</v>
      </c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</row>
    <row r="858" spans="1:76" x14ac:dyDescent="0.2">
      <c r="A858" s="26" t="s">
        <v>571</v>
      </c>
      <c r="B858" s="100" t="s">
        <v>572</v>
      </c>
      <c r="C858" s="20">
        <v>57</v>
      </c>
      <c r="D858" s="20">
        <v>10</v>
      </c>
      <c r="E858" s="20">
        <v>57</v>
      </c>
      <c r="F858" s="20">
        <v>10</v>
      </c>
      <c r="G858" s="21">
        <f t="shared" si="21"/>
        <v>1.1400000000000001</v>
      </c>
      <c r="H858" s="22" t="s">
        <v>18</v>
      </c>
      <c r="I858" s="23" t="s">
        <v>33</v>
      </c>
      <c r="J858" s="20">
        <v>100</v>
      </c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</row>
    <row r="859" spans="1:76" x14ac:dyDescent="0.2">
      <c r="A859" s="30" t="s">
        <v>24</v>
      </c>
      <c r="B859" s="89">
        <v>951</v>
      </c>
      <c r="C859" s="20">
        <v>57</v>
      </c>
      <c r="D859" s="20">
        <v>10</v>
      </c>
      <c r="E859" s="20">
        <v>57</v>
      </c>
      <c r="F859" s="20">
        <v>10</v>
      </c>
      <c r="G859" s="21">
        <f t="shared" si="21"/>
        <v>1.1400000000000001</v>
      </c>
      <c r="H859" s="22" t="s">
        <v>18</v>
      </c>
      <c r="I859" s="23" t="s">
        <v>33</v>
      </c>
      <c r="J859" s="20">
        <v>100</v>
      </c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</row>
    <row r="860" spans="1:76" x14ac:dyDescent="0.2">
      <c r="A860" s="26" t="s">
        <v>573</v>
      </c>
      <c r="B860" s="89">
        <v>932</v>
      </c>
      <c r="C860" s="20">
        <v>76</v>
      </c>
      <c r="D860" s="20">
        <v>36</v>
      </c>
      <c r="E860" s="20">
        <v>76</v>
      </c>
      <c r="F860" s="20">
        <v>36</v>
      </c>
      <c r="G860" s="21">
        <f t="shared" si="21"/>
        <v>5.4719999999999995</v>
      </c>
      <c r="H860" s="22" t="s">
        <v>18</v>
      </c>
      <c r="I860" s="23" t="s">
        <v>33</v>
      </c>
      <c r="J860" s="20">
        <v>100</v>
      </c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</row>
    <row r="861" spans="1:76" x14ac:dyDescent="0.2">
      <c r="A861" s="26" t="s">
        <v>574</v>
      </c>
      <c r="B861" s="89">
        <v>933</v>
      </c>
      <c r="C861" s="20">
        <v>89</v>
      </c>
      <c r="D861" s="20">
        <v>10</v>
      </c>
      <c r="E861" s="20">
        <v>89</v>
      </c>
      <c r="F861" s="20">
        <v>10</v>
      </c>
      <c r="G861" s="21">
        <f t="shared" si="21"/>
        <v>1.7799999999999998</v>
      </c>
      <c r="H861" s="22" t="s">
        <v>18</v>
      </c>
      <c r="I861" s="23" t="s">
        <v>33</v>
      </c>
      <c r="J861" s="20">
        <v>100</v>
      </c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</row>
    <row r="862" spans="1:76" x14ac:dyDescent="0.2">
      <c r="A862" s="30" t="s">
        <v>24</v>
      </c>
      <c r="B862" s="89">
        <v>942</v>
      </c>
      <c r="C862" s="20">
        <v>108</v>
      </c>
      <c r="D862" s="20">
        <v>10</v>
      </c>
      <c r="E862" s="20">
        <v>57</v>
      </c>
      <c r="F862" s="20">
        <v>10</v>
      </c>
      <c r="G862" s="21">
        <f t="shared" si="21"/>
        <v>1.6500000000000001</v>
      </c>
      <c r="H862" s="22" t="s">
        <v>18</v>
      </c>
      <c r="I862" s="23" t="s">
        <v>33</v>
      </c>
      <c r="J862" s="20">
        <v>100</v>
      </c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</row>
    <row r="863" spans="1:76" x14ac:dyDescent="0.2">
      <c r="A863" s="26" t="s">
        <v>575</v>
      </c>
      <c r="B863" s="89">
        <v>944</v>
      </c>
      <c r="C863" s="20">
        <v>57</v>
      </c>
      <c r="D863" s="20">
        <v>30</v>
      </c>
      <c r="E863" s="20">
        <v>57</v>
      </c>
      <c r="F863" s="20">
        <v>30</v>
      </c>
      <c r="G863" s="21">
        <f t="shared" si="21"/>
        <v>3.42</v>
      </c>
      <c r="H863" s="22" t="s">
        <v>18</v>
      </c>
      <c r="I863" s="23" t="s">
        <v>33</v>
      </c>
      <c r="J863" s="20">
        <v>100</v>
      </c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</row>
    <row r="864" spans="1:76" x14ac:dyDescent="0.2">
      <c r="A864" s="26" t="s">
        <v>576</v>
      </c>
      <c r="B864" s="89">
        <v>943</v>
      </c>
      <c r="C864" s="20">
        <v>76</v>
      </c>
      <c r="D864" s="20">
        <v>78</v>
      </c>
      <c r="E864" s="20">
        <v>76</v>
      </c>
      <c r="F864" s="20">
        <v>78</v>
      </c>
      <c r="G864" s="21">
        <f t="shared" si="21"/>
        <v>11.856</v>
      </c>
      <c r="H864" s="22" t="s">
        <v>18</v>
      </c>
      <c r="I864" s="23" t="s">
        <v>33</v>
      </c>
      <c r="J864" s="20">
        <v>100</v>
      </c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</row>
    <row r="865" spans="1:76" x14ac:dyDescent="0.2">
      <c r="A865" s="26" t="s">
        <v>577</v>
      </c>
      <c r="B865" s="89">
        <v>941</v>
      </c>
      <c r="C865" s="20">
        <v>159</v>
      </c>
      <c r="D865" s="20">
        <v>40</v>
      </c>
      <c r="E865" s="20">
        <v>159</v>
      </c>
      <c r="F865" s="20">
        <v>40</v>
      </c>
      <c r="G865" s="21">
        <f t="shared" si="21"/>
        <v>12.72</v>
      </c>
      <c r="H865" s="22" t="s">
        <v>18</v>
      </c>
      <c r="I865" s="23" t="s">
        <v>33</v>
      </c>
      <c r="J865" s="20">
        <v>100</v>
      </c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</row>
    <row r="866" spans="1:76" x14ac:dyDescent="0.2">
      <c r="A866" s="26" t="s">
        <v>578</v>
      </c>
      <c r="B866" s="89">
        <v>940</v>
      </c>
      <c r="C866" s="20">
        <v>159</v>
      </c>
      <c r="D866" s="20">
        <v>58</v>
      </c>
      <c r="E866" s="20">
        <v>159</v>
      </c>
      <c r="F866" s="20">
        <v>58</v>
      </c>
      <c r="G866" s="21">
        <f t="shared" si="21"/>
        <v>18.443999999999999</v>
      </c>
      <c r="H866" s="22" t="s">
        <v>18</v>
      </c>
      <c r="I866" s="23" t="s">
        <v>33</v>
      </c>
      <c r="J866" s="20">
        <v>100</v>
      </c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</row>
    <row r="867" spans="1:76" x14ac:dyDescent="0.2">
      <c r="A867" s="26" t="s">
        <v>579</v>
      </c>
      <c r="B867" s="89">
        <v>931</v>
      </c>
      <c r="C867" s="20">
        <v>159</v>
      </c>
      <c r="D867" s="20">
        <v>52</v>
      </c>
      <c r="E867" s="20">
        <v>159</v>
      </c>
      <c r="F867" s="20">
        <v>52</v>
      </c>
      <c r="G867" s="21">
        <f t="shared" si="21"/>
        <v>16.536000000000001</v>
      </c>
      <c r="H867" s="22" t="s">
        <v>18</v>
      </c>
      <c r="I867" s="23" t="s">
        <v>33</v>
      </c>
      <c r="J867" s="20">
        <v>100</v>
      </c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</row>
    <row r="868" spans="1:76" x14ac:dyDescent="0.2">
      <c r="A868" s="26" t="s">
        <v>580</v>
      </c>
      <c r="B868" s="89">
        <v>930</v>
      </c>
      <c r="C868" s="20">
        <v>159</v>
      </c>
      <c r="D868" s="20">
        <v>50</v>
      </c>
      <c r="E868" s="20">
        <v>159</v>
      </c>
      <c r="F868" s="20">
        <v>50</v>
      </c>
      <c r="G868" s="21">
        <f t="shared" si="21"/>
        <v>15.9</v>
      </c>
      <c r="H868" s="22" t="s">
        <v>18</v>
      </c>
      <c r="I868" s="23" t="s">
        <v>33</v>
      </c>
      <c r="J868" s="20">
        <v>100</v>
      </c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</row>
    <row r="869" spans="1:76" x14ac:dyDescent="0.2">
      <c r="A869" s="26" t="s">
        <v>581</v>
      </c>
      <c r="B869" s="89">
        <v>972</v>
      </c>
      <c r="C869" s="20">
        <v>159</v>
      </c>
      <c r="D869" s="20">
        <v>64</v>
      </c>
      <c r="E869" s="20">
        <v>159</v>
      </c>
      <c r="F869" s="20">
        <v>64</v>
      </c>
      <c r="G869" s="21">
        <f t="shared" si="21"/>
        <v>20.352</v>
      </c>
      <c r="H869" s="22" t="s">
        <v>18</v>
      </c>
      <c r="I869" s="23" t="s">
        <v>33</v>
      </c>
      <c r="J869" s="20">
        <v>100</v>
      </c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</row>
    <row r="870" spans="1:76" x14ac:dyDescent="0.2">
      <c r="A870" s="26" t="s">
        <v>582</v>
      </c>
      <c r="B870" s="89">
        <v>975</v>
      </c>
      <c r="C870" s="20">
        <v>159</v>
      </c>
      <c r="D870" s="20">
        <v>20</v>
      </c>
      <c r="E870" s="20">
        <v>159</v>
      </c>
      <c r="F870" s="20">
        <v>20</v>
      </c>
      <c r="G870" s="21">
        <f t="shared" si="21"/>
        <v>6.36</v>
      </c>
      <c r="H870" s="22" t="s">
        <v>18</v>
      </c>
      <c r="I870" s="23" t="s">
        <v>33</v>
      </c>
      <c r="J870" s="20">
        <v>100</v>
      </c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</row>
    <row r="871" spans="1:76" x14ac:dyDescent="0.2">
      <c r="A871" s="26" t="s">
        <v>583</v>
      </c>
      <c r="B871" s="89">
        <v>978</v>
      </c>
      <c r="C871" s="20">
        <v>159</v>
      </c>
      <c r="D871" s="20">
        <v>20</v>
      </c>
      <c r="E871" s="20">
        <v>159</v>
      </c>
      <c r="F871" s="20">
        <v>20</v>
      </c>
      <c r="G871" s="21">
        <f t="shared" si="21"/>
        <v>6.36</v>
      </c>
      <c r="H871" s="22" t="s">
        <v>18</v>
      </c>
      <c r="I871" s="23" t="s">
        <v>33</v>
      </c>
      <c r="J871" s="20">
        <v>100</v>
      </c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</row>
    <row r="872" spans="1:76" x14ac:dyDescent="0.2">
      <c r="A872" s="26" t="s">
        <v>584</v>
      </c>
      <c r="B872" s="89">
        <v>977</v>
      </c>
      <c r="C872" s="20">
        <v>76</v>
      </c>
      <c r="D872" s="20">
        <v>30</v>
      </c>
      <c r="E872" s="20">
        <v>76</v>
      </c>
      <c r="F872" s="20">
        <v>30</v>
      </c>
      <c r="G872" s="21">
        <f t="shared" si="21"/>
        <v>4.5599999999999996</v>
      </c>
      <c r="H872" s="22" t="s">
        <v>18</v>
      </c>
      <c r="I872" s="23" t="s">
        <v>33</v>
      </c>
      <c r="J872" s="20">
        <v>100</v>
      </c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</row>
    <row r="873" spans="1:76" x14ac:dyDescent="0.2">
      <c r="A873" s="26" t="s">
        <v>585</v>
      </c>
      <c r="B873" s="89">
        <v>974</v>
      </c>
      <c r="C873" s="20">
        <v>57</v>
      </c>
      <c r="D873" s="20">
        <v>20</v>
      </c>
      <c r="E873" s="20">
        <v>57</v>
      </c>
      <c r="F873" s="20">
        <v>20</v>
      </c>
      <c r="G873" s="21">
        <f t="shared" si="21"/>
        <v>2.2800000000000002</v>
      </c>
      <c r="H873" s="22" t="s">
        <v>18</v>
      </c>
      <c r="I873" s="23" t="s">
        <v>33</v>
      </c>
      <c r="J873" s="20">
        <v>100</v>
      </c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</row>
    <row r="874" spans="1:76" x14ac:dyDescent="0.2">
      <c r="A874" s="26" t="s">
        <v>586</v>
      </c>
      <c r="B874" s="89">
        <v>973</v>
      </c>
      <c r="C874" s="20">
        <v>89</v>
      </c>
      <c r="D874" s="20">
        <v>20</v>
      </c>
      <c r="E874" s="20">
        <v>89</v>
      </c>
      <c r="F874" s="20">
        <v>20</v>
      </c>
      <c r="G874" s="21">
        <f t="shared" si="21"/>
        <v>3.5599999999999996</v>
      </c>
      <c r="H874" s="22" t="s">
        <v>18</v>
      </c>
      <c r="I874" s="23" t="s">
        <v>33</v>
      </c>
      <c r="J874" s="20">
        <v>100</v>
      </c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</row>
    <row r="875" spans="1:76" x14ac:dyDescent="0.2">
      <c r="A875" s="26" t="s">
        <v>587</v>
      </c>
      <c r="B875" s="89">
        <v>963</v>
      </c>
      <c r="C875" s="20">
        <v>76</v>
      </c>
      <c r="D875" s="20">
        <v>20</v>
      </c>
      <c r="E875" s="20">
        <v>76</v>
      </c>
      <c r="F875" s="20">
        <v>20</v>
      </c>
      <c r="G875" s="21">
        <f t="shared" si="21"/>
        <v>3.04</v>
      </c>
      <c r="H875" s="22" t="s">
        <v>18</v>
      </c>
      <c r="I875" s="23" t="s">
        <v>33</v>
      </c>
      <c r="J875" s="20">
        <v>100</v>
      </c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</row>
    <row r="876" spans="1:76" x14ac:dyDescent="0.2">
      <c r="A876" s="26" t="s">
        <v>588</v>
      </c>
      <c r="B876" s="89">
        <v>962</v>
      </c>
      <c r="C876" s="20">
        <v>108</v>
      </c>
      <c r="D876" s="20">
        <v>46</v>
      </c>
      <c r="E876" s="20">
        <v>108</v>
      </c>
      <c r="F876" s="20">
        <v>46</v>
      </c>
      <c r="G876" s="21">
        <f t="shared" si="21"/>
        <v>9.9359999999999999</v>
      </c>
      <c r="H876" s="22" t="s">
        <v>18</v>
      </c>
      <c r="I876" s="23" t="s">
        <v>33</v>
      </c>
      <c r="J876" s="20">
        <v>100</v>
      </c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</row>
    <row r="877" spans="1:76" x14ac:dyDescent="0.2">
      <c r="A877" s="26" t="s">
        <v>589</v>
      </c>
      <c r="B877" s="89">
        <v>962</v>
      </c>
      <c r="C877" s="20">
        <v>108</v>
      </c>
      <c r="D877" s="20">
        <v>20</v>
      </c>
      <c r="E877" s="20">
        <v>108</v>
      </c>
      <c r="F877" s="20">
        <v>20</v>
      </c>
      <c r="G877" s="21">
        <f t="shared" si="21"/>
        <v>4.32</v>
      </c>
      <c r="H877" s="22" t="s">
        <v>18</v>
      </c>
      <c r="I877" s="23" t="s">
        <v>33</v>
      </c>
      <c r="J877" s="20">
        <v>100</v>
      </c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</row>
    <row r="878" spans="1:76" x14ac:dyDescent="0.2">
      <c r="A878" s="26" t="s">
        <v>486</v>
      </c>
      <c r="B878" s="102" t="s">
        <v>75</v>
      </c>
      <c r="C878" s="20">
        <v>108</v>
      </c>
      <c r="D878" s="20">
        <v>20</v>
      </c>
      <c r="E878" s="20">
        <v>108</v>
      </c>
      <c r="F878" s="20">
        <v>20</v>
      </c>
      <c r="G878" s="21">
        <f t="shared" si="21"/>
        <v>4.32</v>
      </c>
      <c r="H878" s="22" t="s">
        <v>18</v>
      </c>
      <c r="I878" s="23" t="s">
        <v>33</v>
      </c>
      <c r="J878" s="20">
        <v>100</v>
      </c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</row>
    <row r="879" spans="1:76" x14ac:dyDescent="0.2">
      <c r="A879" s="26" t="s">
        <v>590</v>
      </c>
      <c r="B879" s="89">
        <v>961</v>
      </c>
      <c r="C879" s="20">
        <v>108</v>
      </c>
      <c r="D879" s="20">
        <v>10</v>
      </c>
      <c r="E879" s="20">
        <v>108</v>
      </c>
      <c r="F879" s="20">
        <v>10</v>
      </c>
      <c r="G879" s="21">
        <f t="shared" si="21"/>
        <v>2.16</v>
      </c>
      <c r="H879" s="22">
        <v>1993</v>
      </c>
      <c r="I879" s="23" t="s">
        <v>33</v>
      </c>
      <c r="J879" s="20">
        <v>100</v>
      </c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</row>
    <row r="880" spans="1:76" x14ac:dyDescent="0.2">
      <c r="A880" s="26" t="s">
        <v>591</v>
      </c>
      <c r="B880" s="89">
        <v>960</v>
      </c>
      <c r="C880" s="20">
        <v>89</v>
      </c>
      <c r="D880" s="20">
        <v>68</v>
      </c>
      <c r="E880" s="20">
        <v>89</v>
      </c>
      <c r="F880" s="20">
        <v>68</v>
      </c>
      <c r="G880" s="21">
        <f t="shared" si="21"/>
        <v>12.103999999999999</v>
      </c>
      <c r="H880" s="22" t="s">
        <v>18</v>
      </c>
      <c r="I880" s="23" t="s">
        <v>33</v>
      </c>
      <c r="J880" s="20">
        <v>100</v>
      </c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</row>
    <row r="881" spans="1:76" x14ac:dyDescent="0.2">
      <c r="A881" s="26" t="s">
        <v>592</v>
      </c>
      <c r="B881" s="89">
        <v>959</v>
      </c>
      <c r="C881" s="20">
        <v>89</v>
      </c>
      <c r="D881" s="20">
        <v>10</v>
      </c>
      <c r="E881" s="20">
        <v>89</v>
      </c>
      <c r="F881" s="20">
        <v>10</v>
      </c>
      <c r="G881" s="21">
        <f t="shared" si="21"/>
        <v>1.7799999999999998</v>
      </c>
      <c r="H881" s="22" t="s">
        <v>18</v>
      </c>
      <c r="I881" s="23" t="s">
        <v>33</v>
      </c>
      <c r="J881" s="20">
        <v>100</v>
      </c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</row>
    <row r="882" spans="1:76" x14ac:dyDescent="0.2">
      <c r="A882" s="26" t="s">
        <v>593</v>
      </c>
      <c r="B882" s="89">
        <v>958</v>
      </c>
      <c r="C882" s="20">
        <v>76</v>
      </c>
      <c r="D882" s="20">
        <v>10</v>
      </c>
      <c r="E882" s="20">
        <v>76</v>
      </c>
      <c r="F882" s="20">
        <v>10</v>
      </c>
      <c r="G882" s="21">
        <f t="shared" si="21"/>
        <v>1.52</v>
      </c>
      <c r="H882" s="22" t="s">
        <v>18</v>
      </c>
      <c r="I882" s="23" t="s">
        <v>33</v>
      </c>
      <c r="J882" s="20">
        <v>100</v>
      </c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</row>
    <row r="883" spans="1:76" x14ac:dyDescent="0.2">
      <c r="A883" s="26" t="s">
        <v>594</v>
      </c>
      <c r="B883" s="89">
        <v>693</v>
      </c>
      <c r="C883" s="20">
        <v>76</v>
      </c>
      <c r="D883" s="20">
        <v>10</v>
      </c>
      <c r="E883" s="20">
        <v>76</v>
      </c>
      <c r="F883" s="20">
        <v>10</v>
      </c>
      <c r="G883" s="21">
        <f t="shared" si="21"/>
        <v>1.52</v>
      </c>
      <c r="H883" s="22" t="s">
        <v>18</v>
      </c>
      <c r="I883" s="23" t="s">
        <v>33</v>
      </c>
      <c r="J883" s="20">
        <v>100</v>
      </c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</row>
    <row r="884" spans="1:76" x14ac:dyDescent="0.2">
      <c r="A884" s="26" t="s">
        <v>595</v>
      </c>
      <c r="B884" s="89">
        <v>682</v>
      </c>
      <c r="C884" s="20">
        <v>89</v>
      </c>
      <c r="D884" s="20">
        <v>60</v>
      </c>
      <c r="E884" s="20">
        <v>89</v>
      </c>
      <c r="F884" s="20">
        <v>60</v>
      </c>
      <c r="G884" s="21">
        <f t="shared" si="21"/>
        <v>10.68</v>
      </c>
      <c r="H884" s="22" t="s">
        <v>18</v>
      </c>
      <c r="I884" s="23" t="s">
        <v>33</v>
      </c>
      <c r="J884" s="20">
        <v>100</v>
      </c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</row>
    <row r="885" spans="1:76" x14ac:dyDescent="0.2">
      <c r="A885" s="26" t="s">
        <v>596</v>
      </c>
      <c r="B885" s="89">
        <v>689</v>
      </c>
      <c r="C885" s="20">
        <v>89</v>
      </c>
      <c r="D885" s="20">
        <v>61</v>
      </c>
      <c r="E885" s="20">
        <v>89</v>
      </c>
      <c r="F885" s="20">
        <v>61</v>
      </c>
      <c r="G885" s="21">
        <f t="shared" si="21"/>
        <v>10.857999999999999</v>
      </c>
      <c r="H885" s="22" t="s">
        <v>18</v>
      </c>
      <c r="I885" s="23" t="s">
        <v>33</v>
      </c>
      <c r="J885" s="20">
        <v>100</v>
      </c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</row>
    <row r="886" spans="1:76" x14ac:dyDescent="0.2">
      <c r="A886" s="26" t="s">
        <v>597</v>
      </c>
      <c r="B886" s="89">
        <v>691</v>
      </c>
      <c r="C886" s="20">
        <v>89</v>
      </c>
      <c r="D886" s="20">
        <v>43</v>
      </c>
      <c r="E886" s="20">
        <v>89</v>
      </c>
      <c r="F886" s="20">
        <v>43</v>
      </c>
      <c r="G886" s="21">
        <f t="shared" si="21"/>
        <v>7.6539999999999999</v>
      </c>
      <c r="H886" s="22" t="s">
        <v>18</v>
      </c>
      <c r="I886" s="23" t="s">
        <v>33</v>
      </c>
      <c r="J886" s="20">
        <v>100</v>
      </c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</row>
    <row r="887" spans="1:76" x14ac:dyDescent="0.2">
      <c r="A887" s="26" t="s">
        <v>598</v>
      </c>
      <c r="B887" s="89">
        <v>690</v>
      </c>
      <c r="C887" s="20">
        <v>45</v>
      </c>
      <c r="D887" s="20">
        <v>34</v>
      </c>
      <c r="E887" s="20">
        <v>45</v>
      </c>
      <c r="F887" s="20">
        <v>34</v>
      </c>
      <c r="G887" s="21">
        <f t="shared" si="21"/>
        <v>3.06</v>
      </c>
      <c r="H887" s="22">
        <v>1989</v>
      </c>
      <c r="I887" s="23" t="s">
        <v>33</v>
      </c>
      <c r="J887" s="20">
        <v>100</v>
      </c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</row>
    <row r="888" spans="1:76" x14ac:dyDescent="0.2">
      <c r="A888" s="26" t="s">
        <v>599</v>
      </c>
      <c r="B888" s="100" t="s">
        <v>600</v>
      </c>
      <c r="C888" s="20">
        <v>45</v>
      </c>
      <c r="D888" s="20">
        <v>10</v>
      </c>
      <c r="E888" s="20">
        <v>45</v>
      </c>
      <c r="F888" s="20">
        <v>10</v>
      </c>
      <c r="G888" s="21">
        <f t="shared" si="21"/>
        <v>0.89999999999999991</v>
      </c>
      <c r="H888" s="22" t="s">
        <v>18</v>
      </c>
      <c r="I888" s="23" t="s">
        <v>33</v>
      </c>
      <c r="J888" s="20">
        <v>100</v>
      </c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</row>
    <row r="889" spans="1:76" x14ac:dyDescent="0.2">
      <c r="A889" s="26" t="s">
        <v>601</v>
      </c>
      <c r="B889" s="89">
        <v>648</v>
      </c>
      <c r="C889" s="20">
        <v>159</v>
      </c>
      <c r="D889" s="20">
        <v>27</v>
      </c>
      <c r="E889" s="20">
        <v>159</v>
      </c>
      <c r="F889" s="20">
        <v>27</v>
      </c>
      <c r="G889" s="21">
        <f t="shared" si="21"/>
        <v>8.5860000000000003</v>
      </c>
      <c r="H889" s="22" t="s">
        <v>18</v>
      </c>
      <c r="I889" s="23" t="s">
        <v>33</v>
      </c>
      <c r="J889" s="20">
        <v>100</v>
      </c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</row>
    <row r="890" spans="1:76" x14ac:dyDescent="0.2">
      <c r="A890" s="30" t="s">
        <v>24</v>
      </c>
      <c r="B890" s="102" t="s">
        <v>75</v>
      </c>
      <c r="C890" s="20">
        <v>108</v>
      </c>
      <c r="D890" s="20">
        <v>27</v>
      </c>
      <c r="E890" s="20">
        <v>57</v>
      </c>
      <c r="F890" s="20">
        <v>27</v>
      </c>
      <c r="G890" s="21">
        <f t="shared" si="21"/>
        <v>4.4550000000000001</v>
      </c>
      <c r="H890" s="22" t="s">
        <v>18</v>
      </c>
      <c r="I890" s="23" t="s">
        <v>33</v>
      </c>
      <c r="J890" s="20">
        <v>100</v>
      </c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</row>
    <row r="891" spans="1:76" x14ac:dyDescent="0.2">
      <c r="A891" s="26"/>
      <c r="B891" s="89">
        <v>648</v>
      </c>
      <c r="C891" s="20">
        <v>133</v>
      </c>
      <c r="D891" s="20">
        <v>20</v>
      </c>
      <c r="E891" s="20">
        <v>133</v>
      </c>
      <c r="F891" s="20">
        <v>20</v>
      </c>
      <c r="G891" s="21">
        <f t="shared" si="21"/>
        <v>5.32</v>
      </c>
      <c r="H891" s="22" t="s">
        <v>18</v>
      </c>
      <c r="I891" s="23" t="s">
        <v>68</v>
      </c>
      <c r="J891" s="20">
        <v>100</v>
      </c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</row>
    <row r="892" spans="1:76" x14ac:dyDescent="0.2">
      <c r="A892" s="26"/>
      <c r="B892" s="89">
        <v>648</v>
      </c>
      <c r="C892" s="20">
        <v>133</v>
      </c>
      <c r="D892" s="20">
        <v>19</v>
      </c>
      <c r="E892" s="20">
        <v>133</v>
      </c>
      <c r="F892" s="20">
        <v>19</v>
      </c>
      <c r="G892" s="21">
        <f t="shared" si="21"/>
        <v>5.0540000000000003</v>
      </c>
      <c r="H892" s="22" t="s">
        <v>18</v>
      </c>
      <c r="I892" s="23" t="s">
        <v>68</v>
      </c>
      <c r="J892" s="20">
        <v>100</v>
      </c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</row>
    <row r="893" spans="1:76" x14ac:dyDescent="0.2">
      <c r="A893" s="26"/>
      <c r="B893" s="89">
        <v>648</v>
      </c>
      <c r="C893" s="20">
        <v>108</v>
      </c>
      <c r="D893" s="20">
        <v>40</v>
      </c>
      <c r="E893" s="20">
        <v>108</v>
      </c>
      <c r="F893" s="20">
        <v>40</v>
      </c>
      <c r="G893" s="21">
        <f t="shared" si="21"/>
        <v>8.64</v>
      </c>
      <c r="H893" s="22" t="s">
        <v>18</v>
      </c>
      <c r="I893" s="23" t="s">
        <v>68</v>
      </c>
      <c r="J893" s="20">
        <v>100</v>
      </c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</row>
    <row r="894" spans="1:76" x14ac:dyDescent="0.2">
      <c r="A894" s="26"/>
      <c r="B894" s="89">
        <v>648</v>
      </c>
      <c r="C894" s="20">
        <v>108</v>
      </c>
      <c r="D894" s="20">
        <v>40</v>
      </c>
      <c r="E894" s="20">
        <v>108</v>
      </c>
      <c r="F894" s="20">
        <v>40</v>
      </c>
      <c r="G894" s="21">
        <f t="shared" si="21"/>
        <v>8.64</v>
      </c>
      <c r="H894" s="22" t="s">
        <v>18</v>
      </c>
      <c r="I894" s="23" t="s">
        <v>68</v>
      </c>
      <c r="J894" s="20">
        <v>100</v>
      </c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</row>
    <row r="895" spans="1:76" x14ac:dyDescent="0.2">
      <c r="A895" s="26"/>
      <c r="B895" s="89">
        <v>648</v>
      </c>
      <c r="C895" s="20">
        <v>76</v>
      </c>
      <c r="D895" s="20">
        <v>19</v>
      </c>
      <c r="E895" s="20">
        <v>76</v>
      </c>
      <c r="F895" s="20">
        <v>19</v>
      </c>
      <c r="G895" s="21">
        <f t="shared" si="21"/>
        <v>2.8879999999999999</v>
      </c>
      <c r="H895" s="22" t="s">
        <v>18</v>
      </c>
      <c r="I895" s="23" t="s">
        <v>68</v>
      </c>
      <c r="J895" s="20">
        <v>100</v>
      </c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</row>
    <row r="896" spans="1:76" x14ac:dyDescent="0.2">
      <c r="A896" s="26" t="s">
        <v>602</v>
      </c>
      <c r="B896" s="89">
        <v>715</v>
      </c>
      <c r="C896" s="20">
        <v>76</v>
      </c>
      <c r="D896" s="20">
        <v>100</v>
      </c>
      <c r="E896" s="20">
        <v>76</v>
      </c>
      <c r="F896" s="20">
        <v>100</v>
      </c>
      <c r="G896" s="21">
        <f t="shared" si="21"/>
        <v>15.2</v>
      </c>
      <c r="H896" s="22" t="s">
        <v>18</v>
      </c>
      <c r="I896" s="23" t="s">
        <v>33</v>
      </c>
      <c r="J896" s="20">
        <v>100</v>
      </c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</row>
    <row r="897" spans="1:76" x14ac:dyDescent="0.2">
      <c r="A897" s="30" t="s">
        <v>24</v>
      </c>
      <c r="B897" s="102" t="s">
        <v>75</v>
      </c>
      <c r="C897" s="20">
        <v>57</v>
      </c>
      <c r="D897" s="20">
        <v>100</v>
      </c>
      <c r="E897" s="20">
        <v>57</v>
      </c>
      <c r="F897" s="20">
        <v>100</v>
      </c>
      <c r="G897" s="21">
        <f t="shared" si="21"/>
        <v>11.4</v>
      </c>
      <c r="H897" s="22" t="s">
        <v>18</v>
      </c>
      <c r="I897" s="23" t="s">
        <v>33</v>
      </c>
      <c r="J897" s="20">
        <v>100</v>
      </c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</row>
    <row r="898" spans="1:76" x14ac:dyDescent="0.2">
      <c r="A898" s="26" t="s">
        <v>603</v>
      </c>
      <c r="B898" s="89">
        <v>649</v>
      </c>
      <c r="C898" s="20">
        <v>159</v>
      </c>
      <c r="D898" s="20">
        <v>158</v>
      </c>
      <c r="E898" s="20">
        <v>159</v>
      </c>
      <c r="F898" s="20">
        <v>158</v>
      </c>
      <c r="G898" s="21">
        <f t="shared" si="21"/>
        <v>50.244</v>
      </c>
      <c r="H898" s="22" t="s">
        <v>18</v>
      </c>
      <c r="I898" s="23" t="s">
        <v>33</v>
      </c>
      <c r="J898" s="20">
        <v>100</v>
      </c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</row>
    <row r="899" spans="1:76" x14ac:dyDescent="0.2">
      <c r="A899" s="26" t="s">
        <v>604</v>
      </c>
      <c r="B899" s="89">
        <v>429</v>
      </c>
      <c r="C899" s="20">
        <v>159</v>
      </c>
      <c r="D899" s="20">
        <v>100</v>
      </c>
      <c r="E899" s="20">
        <v>159</v>
      </c>
      <c r="F899" s="20">
        <v>100</v>
      </c>
      <c r="G899" s="21">
        <f t="shared" si="21"/>
        <v>31.8</v>
      </c>
      <c r="H899" s="22" t="s">
        <v>18</v>
      </c>
      <c r="I899" s="23" t="s">
        <v>33</v>
      </c>
      <c r="J899" s="20">
        <v>100</v>
      </c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</row>
    <row r="900" spans="1:76" x14ac:dyDescent="0.2">
      <c r="A900" s="26" t="s">
        <v>605</v>
      </c>
      <c r="B900" s="102" t="s">
        <v>75</v>
      </c>
      <c r="C900" s="20">
        <v>133</v>
      </c>
      <c r="D900" s="20">
        <v>86</v>
      </c>
      <c r="E900" s="20">
        <v>133</v>
      </c>
      <c r="F900" s="20">
        <v>86</v>
      </c>
      <c r="G900" s="21">
        <f t="shared" si="21"/>
        <v>22.876000000000001</v>
      </c>
      <c r="H900" s="22" t="s">
        <v>18</v>
      </c>
      <c r="I900" s="23" t="s">
        <v>33</v>
      </c>
      <c r="J900" s="20">
        <v>100</v>
      </c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</row>
    <row r="901" spans="1:76" x14ac:dyDescent="0.2">
      <c r="A901" s="26" t="s">
        <v>606</v>
      </c>
      <c r="B901" s="89">
        <v>650</v>
      </c>
      <c r="C901" s="20">
        <v>133</v>
      </c>
      <c r="D901" s="20">
        <v>48</v>
      </c>
      <c r="E901" s="20">
        <v>133</v>
      </c>
      <c r="F901" s="20">
        <v>48</v>
      </c>
      <c r="G901" s="21">
        <f t="shared" si="21"/>
        <v>12.768000000000001</v>
      </c>
      <c r="H901" s="22" t="s">
        <v>18</v>
      </c>
      <c r="I901" s="23" t="s">
        <v>33</v>
      </c>
      <c r="J901" s="20">
        <v>100</v>
      </c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</row>
    <row r="902" spans="1:76" x14ac:dyDescent="0.2">
      <c r="A902" s="26" t="s">
        <v>607</v>
      </c>
      <c r="B902" s="89">
        <v>651</v>
      </c>
      <c r="C902" s="20">
        <v>133</v>
      </c>
      <c r="D902" s="20">
        <v>30</v>
      </c>
      <c r="E902" s="20">
        <v>133</v>
      </c>
      <c r="F902" s="20">
        <v>30</v>
      </c>
      <c r="G902" s="21">
        <f t="shared" si="21"/>
        <v>7.98</v>
      </c>
      <c r="H902" s="22" t="s">
        <v>18</v>
      </c>
      <c r="I902" s="23" t="s">
        <v>33</v>
      </c>
      <c r="J902" s="20">
        <v>100</v>
      </c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</row>
    <row r="903" spans="1:76" x14ac:dyDescent="0.2">
      <c r="A903" s="26" t="s">
        <v>608</v>
      </c>
      <c r="B903" s="89">
        <v>652</v>
      </c>
      <c r="C903" s="20">
        <v>108</v>
      </c>
      <c r="D903" s="20">
        <v>50</v>
      </c>
      <c r="E903" s="20">
        <v>108</v>
      </c>
      <c r="F903" s="20">
        <v>50</v>
      </c>
      <c r="G903" s="21">
        <f t="shared" si="21"/>
        <v>10.8</v>
      </c>
      <c r="H903" s="22" t="s">
        <v>18</v>
      </c>
      <c r="I903" s="23" t="s">
        <v>33</v>
      </c>
      <c r="J903" s="20">
        <v>100</v>
      </c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</row>
    <row r="904" spans="1:76" x14ac:dyDescent="0.2">
      <c r="A904" s="26" t="s">
        <v>609</v>
      </c>
      <c r="B904" s="89">
        <v>365</v>
      </c>
      <c r="C904" s="20">
        <v>76</v>
      </c>
      <c r="D904" s="20">
        <v>90</v>
      </c>
      <c r="E904" s="20">
        <v>76</v>
      </c>
      <c r="F904" s="20">
        <v>90</v>
      </c>
      <c r="G904" s="21">
        <f t="shared" si="21"/>
        <v>13.68</v>
      </c>
      <c r="H904" s="22" t="s">
        <v>18</v>
      </c>
      <c r="I904" s="23" t="s">
        <v>33</v>
      </c>
      <c r="J904" s="20">
        <v>100</v>
      </c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</row>
    <row r="905" spans="1:76" x14ac:dyDescent="0.2">
      <c r="A905" s="26" t="s">
        <v>610</v>
      </c>
      <c r="B905" s="89">
        <v>681</v>
      </c>
      <c r="C905" s="20">
        <v>57</v>
      </c>
      <c r="D905" s="20">
        <v>10</v>
      </c>
      <c r="E905" s="20">
        <v>57</v>
      </c>
      <c r="F905" s="20">
        <v>10</v>
      </c>
      <c r="G905" s="21">
        <f t="shared" si="21"/>
        <v>1.1400000000000001</v>
      </c>
      <c r="H905" s="22">
        <v>1979</v>
      </c>
      <c r="I905" s="23" t="s">
        <v>33</v>
      </c>
      <c r="J905" s="20">
        <v>100</v>
      </c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</row>
    <row r="906" spans="1:76" x14ac:dyDescent="0.2">
      <c r="A906" s="26" t="s">
        <v>611</v>
      </c>
      <c r="B906" s="89">
        <v>678</v>
      </c>
      <c r="C906" s="20">
        <v>45</v>
      </c>
      <c r="D906" s="20">
        <v>10</v>
      </c>
      <c r="E906" s="20">
        <v>45</v>
      </c>
      <c r="F906" s="20">
        <v>10</v>
      </c>
      <c r="G906" s="21">
        <f t="shared" si="21"/>
        <v>0.89999999999999991</v>
      </c>
      <c r="H906" s="22" t="s">
        <v>18</v>
      </c>
      <c r="I906" s="23" t="s">
        <v>33</v>
      </c>
      <c r="J906" s="20">
        <v>100</v>
      </c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</row>
    <row r="907" spans="1:76" x14ac:dyDescent="0.2">
      <c r="A907" s="26" t="s">
        <v>612</v>
      </c>
      <c r="B907" s="89">
        <v>815</v>
      </c>
      <c r="C907" s="20">
        <v>57</v>
      </c>
      <c r="D907" s="20">
        <v>10</v>
      </c>
      <c r="E907" s="20">
        <v>57</v>
      </c>
      <c r="F907" s="20">
        <v>10</v>
      </c>
      <c r="G907" s="21">
        <f t="shared" si="21"/>
        <v>1.1400000000000001</v>
      </c>
      <c r="H907" s="22" t="s">
        <v>18</v>
      </c>
      <c r="I907" s="23" t="s">
        <v>33</v>
      </c>
      <c r="J907" s="20">
        <v>100</v>
      </c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</row>
    <row r="908" spans="1:76" x14ac:dyDescent="0.2">
      <c r="A908" s="26" t="s">
        <v>613</v>
      </c>
      <c r="B908" s="89">
        <v>437</v>
      </c>
      <c r="C908" s="20">
        <v>530</v>
      </c>
      <c r="D908" s="20">
        <v>285.89999999999998</v>
      </c>
      <c r="E908" s="20">
        <v>530</v>
      </c>
      <c r="F908" s="20">
        <v>285.89999999999998</v>
      </c>
      <c r="G908" s="21">
        <f t="shared" si="21"/>
        <v>303.05399999999997</v>
      </c>
      <c r="H908" s="22" t="s">
        <v>18</v>
      </c>
      <c r="I908" s="23" t="s">
        <v>33</v>
      </c>
      <c r="J908" s="20">
        <v>100</v>
      </c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</row>
    <row r="909" spans="1:76" x14ac:dyDescent="0.2">
      <c r="A909" s="26"/>
      <c r="B909" s="89">
        <v>437</v>
      </c>
      <c r="C909" s="20">
        <v>530</v>
      </c>
      <c r="D909" s="20">
        <v>80.599999999999994</v>
      </c>
      <c r="E909" s="20">
        <v>530</v>
      </c>
      <c r="F909" s="20">
        <v>80.599999999999994</v>
      </c>
      <c r="G909" s="21">
        <f t="shared" si="21"/>
        <v>85.435999999999993</v>
      </c>
      <c r="H909" s="22">
        <v>2014</v>
      </c>
      <c r="I909" s="23" t="s">
        <v>33</v>
      </c>
      <c r="J909" s="20">
        <v>100</v>
      </c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</row>
    <row r="910" spans="1:76" x14ac:dyDescent="0.2">
      <c r="A910" s="26" t="s">
        <v>614</v>
      </c>
      <c r="B910" s="89">
        <v>437</v>
      </c>
      <c r="C910" s="20">
        <v>377</v>
      </c>
      <c r="D910" s="20">
        <v>69</v>
      </c>
      <c r="E910" s="20">
        <v>377</v>
      </c>
      <c r="F910" s="20">
        <v>69</v>
      </c>
      <c r="G910" s="21">
        <f t="shared" si="21"/>
        <v>52.026000000000003</v>
      </c>
      <c r="H910" s="22" t="s">
        <v>18</v>
      </c>
      <c r="I910" s="23" t="s">
        <v>33</v>
      </c>
      <c r="J910" s="20">
        <v>100</v>
      </c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</row>
    <row r="911" spans="1:76" x14ac:dyDescent="0.2">
      <c r="A911" s="26" t="s">
        <v>615</v>
      </c>
      <c r="B911" s="89">
        <v>437</v>
      </c>
      <c r="C911" s="20">
        <v>377</v>
      </c>
      <c r="D911" s="20">
        <v>544</v>
      </c>
      <c r="E911" s="20">
        <v>377</v>
      </c>
      <c r="F911" s="20">
        <v>544</v>
      </c>
      <c r="G911" s="21">
        <f t="shared" si="21"/>
        <v>410.17599999999999</v>
      </c>
      <c r="H911" s="22" t="s">
        <v>18</v>
      </c>
      <c r="I911" s="23" t="s">
        <v>33</v>
      </c>
      <c r="J911" s="20">
        <v>100</v>
      </c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</row>
    <row r="912" spans="1:76" x14ac:dyDescent="0.2">
      <c r="A912" s="26" t="s">
        <v>616</v>
      </c>
      <c r="B912" s="89">
        <v>437</v>
      </c>
      <c r="C912" s="20">
        <v>377</v>
      </c>
      <c r="D912" s="20">
        <v>400</v>
      </c>
      <c r="E912" s="20">
        <v>377</v>
      </c>
      <c r="F912" s="20">
        <v>400</v>
      </c>
      <c r="G912" s="21">
        <f t="shared" si="21"/>
        <v>301.60000000000002</v>
      </c>
      <c r="H912" s="22">
        <v>1977</v>
      </c>
      <c r="I912" s="23" t="s">
        <v>33</v>
      </c>
      <c r="J912" s="20">
        <v>100</v>
      </c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</row>
    <row r="913" spans="1:76" ht="22.5" x14ac:dyDescent="0.2">
      <c r="A913" s="26" t="s">
        <v>617</v>
      </c>
      <c r="B913" s="66" t="s">
        <v>57</v>
      </c>
      <c r="C913" s="20">
        <v>219</v>
      </c>
      <c r="D913" s="20">
        <v>60.5</v>
      </c>
      <c r="E913" s="20">
        <v>219</v>
      </c>
      <c r="F913" s="20">
        <v>60.5</v>
      </c>
      <c r="G913" s="21">
        <f t="shared" si="21"/>
        <v>26.498999999999999</v>
      </c>
      <c r="H913" s="22">
        <v>1970</v>
      </c>
      <c r="I913" s="23" t="s">
        <v>33</v>
      </c>
      <c r="J913" s="20">
        <v>100</v>
      </c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</row>
    <row r="914" spans="1:76" x14ac:dyDescent="0.2">
      <c r="A914" s="37" t="s">
        <v>58</v>
      </c>
      <c r="B914" s="48"/>
      <c r="C914" s="104"/>
      <c r="D914" s="39">
        <f>SUM(D728:D913)</f>
        <v>10505.9</v>
      </c>
      <c r="E914" s="39"/>
      <c r="F914" s="39">
        <f>SUM(F728:F913)</f>
        <v>10505.9</v>
      </c>
      <c r="G914" s="39">
        <f>SUM(G728:G913)</f>
        <v>3992.6515999999997</v>
      </c>
      <c r="H914" s="110"/>
      <c r="I914" s="34"/>
      <c r="J914" s="38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</row>
    <row r="915" spans="1:76" x14ac:dyDescent="0.2">
      <c r="A915" s="37" t="s">
        <v>59</v>
      </c>
      <c r="B915" s="48"/>
      <c r="C915" s="104"/>
      <c r="D915" s="39"/>
      <c r="E915" s="106">
        <f>D914+F914</f>
        <v>21011.8</v>
      </c>
      <c r="F915" s="39"/>
      <c r="G915" s="39"/>
      <c r="H915" s="105"/>
      <c r="I915" s="34"/>
      <c r="J915" s="38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</row>
    <row r="916" spans="1:76" x14ac:dyDescent="0.2">
      <c r="A916" s="37" t="s">
        <v>60</v>
      </c>
      <c r="B916" s="48"/>
      <c r="C916" s="104"/>
      <c r="D916" s="39">
        <f>D914-D917</f>
        <v>8376.5999999999985</v>
      </c>
      <c r="E916" s="39"/>
      <c r="F916" s="39">
        <f>F914-F917</f>
        <v>8376.5999999999985</v>
      </c>
      <c r="G916" s="39"/>
      <c r="H916" s="105"/>
      <c r="I916" s="34"/>
      <c r="J916" s="38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</row>
    <row r="917" spans="1:76" x14ac:dyDescent="0.2">
      <c r="A917" s="37" t="s">
        <v>24</v>
      </c>
      <c r="B917" s="48"/>
      <c r="C917" s="104"/>
      <c r="D917" s="39">
        <f>SUMIF($A$728:$A$913,"ГВС",D728:D913)</f>
        <v>2129.3000000000002</v>
      </c>
      <c r="E917" s="39"/>
      <c r="F917" s="39">
        <f>SUMIF($A$728:$A$913,"ГВС",F728:F913)</f>
        <v>2129.3000000000002</v>
      </c>
      <c r="G917" s="39"/>
      <c r="H917" s="105"/>
      <c r="I917" s="34"/>
      <c r="J917" s="38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</row>
    <row r="918" spans="1:76" x14ac:dyDescent="0.2">
      <c r="A918" s="111" t="s">
        <v>618</v>
      </c>
      <c r="B918" s="108"/>
      <c r="C918" s="20"/>
      <c r="D918" s="20"/>
      <c r="E918" s="20"/>
      <c r="F918" s="20"/>
      <c r="G918" s="20"/>
      <c r="H918" s="22"/>
      <c r="I918" s="23"/>
      <c r="J918" s="42"/>
    </row>
    <row r="919" spans="1:76" x14ac:dyDescent="0.2">
      <c r="A919" s="26" t="s">
        <v>619</v>
      </c>
      <c r="B919" s="89">
        <v>370</v>
      </c>
      <c r="C919" s="20">
        <v>108</v>
      </c>
      <c r="D919" s="20">
        <v>102</v>
      </c>
      <c r="E919" s="20">
        <f>C919</f>
        <v>108</v>
      </c>
      <c r="F919" s="20">
        <f>D919</f>
        <v>102</v>
      </c>
      <c r="G919" s="21">
        <f>((C919/1000)*D919)+((E919/1000)*F919)</f>
        <v>22.032</v>
      </c>
      <c r="H919" s="22" t="s">
        <v>18</v>
      </c>
      <c r="I919" s="23" t="s">
        <v>33</v>
      </c>
      <c r="J919" s="20">
        <v>100</v>
      </c>
    </row>
    <row r="920" spans="1:76" x14ac:dyDescent="0.2">
      <c r="A920" s="26"/>
      <c r="B920" s="100"/>
      <c r="C920" s="20">
        <v>108</v>
      </c>
      <c r="D920" s="20"/>
      <c r="E920" s="20">
        <f>C920</f>
        <v>108</v>
      </c>
      <c r="F920" s="20"/>
      <c r="G920" s="21"/>
      <c r="H920" s="22"/>
      <c r="I920" s="23"/>
      <c r="J920" s="42"/>
    </row>
    <row r="921" spans="1:76" x14ac:dyDescent="0.2">
      <c r="A921" s="37" t="s">
        <v>58</v>
      </c>
      <c r="B921" s="37"/>
      <c r="C921" s="20"/>
      <c r="D921" s="39">
        <f>SUM(D919:D920)</f>
        <v>102</v>
      </c>
      <c r="E921" s="39"/>
      <c r="F921" s="39">
        <f>SUM(F919:F920)</f>
        <v>102</v>
      </c>
      <c r="G921" s="39">
        <f>SUM(G919:G920)</f>
        <v>22.032</v>
      </c>
      <c r="H921" s="22"/>
      <c r="I921" s="23"/>
      <c r="J921" s="38"/>
    </row>
    <row r="922" spans="1:76" x14ac:dyDescent="0.2">
      <c r="A922" s="37" t="s">
        <v>59</v>
      </c>
      <c r="B922" s="112"/>
      <c r="C922" s="113"/>
      <c r="D922" s="114"/>
      <c r="E922" s="114"/>
      <c r="F922" s="114"/>
      <c r="G922" s="114"/>
      <c r="H922" s="114"/>
      <c r="I922" s="115"/>
      <c r="J922" s="116"/>
    </row>
    <row r="923" spans="1:76" x14ac:dyDescent="0.2">
      <c r="A923" s="117" t="s">
        <v>60</v>
      </c>
      <c r="B923" s="118"/>
      <c r="C923" s="119"/>
      <c r="D923" s="120">
        <f>D921-D924</f>
        <v>102</v>
      </c>
      <c r="E923" s="120"/>
      <c r="F923" s="120">
        <f>F921-F924</f>
        <v>102</v>
      </c>
      <c r="G923" s="120"/>
      <c r="H923" s="120"/>
      <c r="I923" s="121"/>
      <c r="J923" s="116"/>
    </row>
    <row r="924" spans="1:76" x14ac:dyDescent="0.2">
      <c r="A924" s="117" t="s">
        <v>24</v>
      </c>
      <c r="B924" s="118"/>
      <c r="C924" s="119"/>
      <c r="D924" s="39">
        <f>SUMIF($A$919:$A$920,"ГВС",D919:D920)</f>
        <v>0</v>
      </c>
      <c r="E924" s="120"/>
      <c r="F924" s="39">
        <f>SUMIF($A$919:$A$920,"ГВС",F919:F920)</f>
        <v>0</v>
      </c>
      <c r="G924" s="122"/>
      <c r="H924" s="120"/>
      <c r="I924" s="121"/>
      <c r="J924" s="38"/>
    </row>
    <row r="925" spans="1:76" s="36" customFormat="1" x14ac:dyDescent="0.2">
      <c r="A925" s="31" t="s">
        <v>58</v>
      </c>
      <c r="B925" s="31"/>
      <c r="C925" s="39"/>
      <c r="D925" s="39">
        <f>D723+D914+D921</f>
        <v>22701.379999999997</v>
      </c>
      <c r="E925" s="39"/>
      <c r="F925" s="39">
        <f>F723+F914+F921</f>
        <v>22694.379999999997</v>
      </c>
      <c r="G925" s="39">
        <f>G723+G914+G921</f>
        <v>7191.1964399999979</v>
      </c>
      <c r="H925" s="39"/>
      <c r="I925" s="39"/>
      <c r="J925" s="38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</row>
    <row r="926" spans="1:76" s="36" customFormat="1" x14ac:dyDescent="0.2">
      <c r="A926" s="37" t="s">
        <v>59</v>
      </c>
      <c r="B926" s="37"/>
      <c r="C926" s="39"/>
      <c r="D926" s="39"/>
      <c r="E926" s="39"/>
      <c r="F926" s="39"/>
      <c r="G926" s="39"/>
      <c r="H926" s="39"/>
      <c r="I926" s="39"/>
      <c r="J926" s="38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</row>
    <row r="927" spans="1:76" s="36" customFormat="1" x14ac:dyDescent="0.2">
      <c r="A927" s="37" t="s">
        <v>60</v>
      </c>
      <c r="B927" s="37"/>
      <c r="C927" s="39"/>
      <c r="D927" s="39">
        <f>D725+D916+D923</f>
        <v>14684.989999999998</v>
      </c>
      <c r="E927" s="39"/>
      <c r="F927" s="39">
        <f>F725+F916+F923</f>
        <v>14684.989999999998</v>
      </c>
      <c r="G927" s="39"/>
      <c r="H927" s="39"/>
      <c r="I927" s="39"/>
      <c r="J927" s="38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</row>
    <row r="928" spans="1:76" s="36" customFormat="1" x14ac:dyDescent="0.2">
      <c r="A928" s="37" t="s">
        <v>24</v>
      </c>
      <c r="B928" s="37"/>
      <c r="C928" s="39"/>
      <c r="D928" s="39">
        <f>D726+D917+D924</f>
        <v>8016.3899999999994</v>
      </c>
      <c r="E928" s="39"/>
      <c r="F928" s="39">
        <f>F726+F917+F924</f>
        <v>8009.3899999999994</v>
      </c>
      <c r="G928" s="39"/>
      <c r="H928" s="39"/>
      <c r="I928" s="39"/>
      <c r="J928" s="38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</row>
    <row r="929" spans="1:76" s="36" customFormat="1" x14ac:dyDescent="0.2">
      <c r="A929" s="31" t="s">
        <v>61</v>
      </c>
      <c r="B929" s="40"/>
      <c r="C929" s="291">
        <f>D925+F925</f>
        <v>45395.759999999995</v>
      </c>
      <c r="D929" s="292"/>
      <c r="E929" s="292"/>
      <c r="F929" s="293"/>
      <c r="G929" s="50"/>
      <c r="H929" s="39"/>
      <c r="I929" s="39"/>
      <c r="J929" s="38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</row>
    <row r="930" spans="1:76" ht="15" x14ac:dyDescent="0.2">
      <c r="A930" s="14" t="s">
        <v>620</v>
      </c>
      <c r="B930" s="14"/>
      <c r="C930" s="15"/>
      <c r="D930" s="15"/>
      <c r="E930" s="15"/>
      <c r="F930" s="15"/>
      <c r="G930" s="15"/>
      <c r="H930" s="15"/>
      <c r="I930" s="14"/>
      <c r="J930" s="24"/>
    </row>
    <row r="931" spans="1:76" ht="15" x14ac:dyDescent="0.25">
      <c r="A931" s="123" t="s">
        <v>621</v>
      </c>
      <c r="B931" s="123"/>
      <c r="C931" s="124"/>
      <c r="D931" s="124"/>
      <c r="E931" s="124"/>
      <c r="F931" s="124"/>
      <c r="G931" s="124"/>
      <c r="H931" s="124"/>
      <c r="I931" s="124"/>
      <c r="J931" s="24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</row>
    <row r="932" spans="1:76" ht="14.25" x14ac:dyDescent="0.2">
      <c r="A932" s="125" t="s">
        <v>233</v>
      </c>
      <c r="B932" s="89">
        <v>420</v>
      </c>
      <c r="C932" s="126">
        <v>530</v>
      </c>
      <c r="D932" s="126">
        <v>51.7</v>
      </c>
      <c r="E932" s="126">
        <v>530</v>
      </c>
      <c r="F932" s="126">
        <v>51.7</v>
      </c>
      <c r="G932" s="21">
        <f t="shared" ref="G932:G995" si="22">((C932/1000)*D932)+((E932/1000)*F932)</f>
        <v>54.802000000000007</v>
      </c>
      <c r="H932" s="128">
        <v>1987</v>
      </c>
      <c r="I932" s="129" t="s">
        <v>23</v>
      </c>
      <c r="J932" s="20">
        <v>100</v>
      </c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</row>
    <row r="933" spans="1:76" ht="14.25" x14ac:dyDescent="0.2">
      <c r="A933" s="125" t="s">
        <v>622</v>
      </c>
      <c r="B933" s="89">
        <v>453</v>
      </c>
      <c r="C933" s="126">
        <v>530</v>
      </c>
      <c r="D933" s="126">
        <v>39</v>
      </c>
      <c r="E933" s="126">
        <v>530</v>
      </c>
      <c r="F933" s="126">
        <v>39</v>
      </c>
      <c r="G933" s="21">
        <f t="shared" si="22"/>
        <v>41.34</v>
      </c>
      <c r="H933" s="128">
        <v>1987</v>
      </c>
      <c r="I933" s="129" t="s">
        <v>23</v>
      </c>
      <c r="J933" s="20">
        <v>100</v>
      </c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</row>
    <row r="934" spans="1:76" ht="14.25" x14ac:dyDescent="0.2">
      <c r="A934" s="125" t="s">
        <v>300</v>
      </c>
      <c r="B934" s="89">
        <v>479</v>
      </c>
      <c r="C934" s="126">
        <v>920</v>
      </c>
      <c r="D934" s="126">
        <v>187</v>
      </c>
      <c r="E934" s="126">
        <v>920</v>
      </c>
      <c r="F934" s="126">
        <v>187</v>
      </c>
      <c r="G934" s="21">
        <f t="shared" si="22"/>
        <v>344.08000000000004</v>
      </c>
      <c r="H934" s="128">
        <v>1987</v>
      </c>
      <c r="I934" s="129" t="s">
        <v>23</v>
      </c>
      <c r="J934" s="20">
        <v>100</v>
      </c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</row>
    <row r="935" spans="1:76" ht="14.25" x14ac:dyDescent="0.2">
      <c r="A935" s="125" t="s">
        <v>301</v>
      </c>
      <c r="B935" s="89">
        <v>493</v>
      </c>
      <c r="C935" s="126">
        <v>820</v>
      </c>
      <c r="D935" s="126">
        <v>124</v>
      </c>
      <c r="E935" s="126">
        <v>820</v>
      </c>
      <c r="F935" s="126">
        <v>124</v>
      </c>
      <c r="G935" s="21">
        <f t="shared" si="22"/>
        <v>203.35999999999999</v>
      </c>
      <c r="H935" s="128">
        <v>1987</v>
      </c>
      <c r="I935" s="129" t="s">
        <v>23</v>
      </c>
      <c r="J935" s="20">
        <v>100</v>
      </c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</row>
    <row r="936" spans="1:76" ht="14.25" x14ac:dyDescent="0.2">
      <c r="A936" s="125"/>
      <c r="B936" s="89">
        <v>493</v>
      </c>
      <c r="C936" s="126">
        <v>820</v>
      </c>
      <c r="D936" s="126">
        <v>50</v>
      </c>
      <c r="E936" s="126">
        <v>820</v>
      </c>
      <c r="F936" s="126">
        <v>50</v>
      </c>
      <c r="G936" s="21">
        <f t="shared" si="22"/>
        <v>82</v>
      </c>
      <c r="H936" s="128">
        <v>1987</v>
      </c>
      <c r="I936" s="129" t="s">
        <v>23</v>
      </c>
      <c r="J936" s="20">
        <v>100</v>
      </c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</row>
    <row r="937" spans="1:76" ht="14.25" x14ac:dyDescent="0.2">
      <c r="A937" s="125"/>
      <c r="B937" s="89">
        <v>503</v>
      </c>
      <c r="C937" s="126">
        <v>820</v>
      </c>
      <c r="D937" s="126">
        <v>33</v>
      </c>
      <c r="E937" s="126">
        <v>820</v>
      </c>
      <c r="F937" s="126">
        <v>33</v>
      </c>
      <c r="G937" s="21">
        <f t="shared" si="22"/>
        <v>54.12</v>
      </c>
      <c r="H937" s="128">
        <v>1987</v>
      </c>
      <c r="I937" s="129" t="s">
        <v>23</v>
      </c>
      <c r="J937" s="20">
        <v>100</v>
      </c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</row>
    <row r="938" spans="1:76" ht="14.25" x14ac:dyDescent="0.2">
      <c r="A938" s="125" t="s">
        <v>623</v>
      </c>
      <c r="B938" s="89">
        <v>503</v>
      </c>
      <c r="C938" s="126">
        <v>820</v>
      </c>
      <c r="D938" s="126">
        <v>37</v>
      </c>
      <c r="E938" s="126">
        <v>820</v>
      </c>
      <c r="F938" s="126">
        <v>37</v>
      </c>
      <c r="G938" s="21">
        <f t="shared" si="22"/>
        <v>60.68</v>
      </c>
      <c r="H938" s="128">
        <v>1987</v>
      </c>
      <c r="I938" s="129" t="s">
        <v>23</v>
      </c>
      <c r="J938" s="20">
        <v>100</v>
      </c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</row>
    <row r="939" spans="1:76" ht="14.25" x14ac:dyDescent="0.2">
      <c r="A939" s="125"/>
      <c r="B939" s="89">
        <v>503</v>
      </c>
      <c r="C939" s="126">
        <v>820</v>
      </c>
      <c r="D939" s="126">
        <v>137</v>
      </c>
      <c r="E939" s="126">
        <v>820</v>
      </c>
      <c r="F939" s="126">
        <v>137</v>
      </c>
      <c r="G939" s="21">
        <f t="shared" si="22"/>
        <v>224.67999999999998</v>
      </c>
      <c r="H939" s="128">
        <v>1987</v>
      </c>
      <c r="I939" s="129" t="s">
        <v>23</v>
      </c>
      <c r="J939" s="20">
        <v>100</v>
      </c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</row>
    <row r="940" spans="1:76" ht="14.25" x14ac:dyDescent="0.2">
      <c r="A940" s="125"/>
      <c r="B940" s="89">
        <v>503</v>
      </c>
      <c r="C940" s="126">
        <v>820</v>
      </c>
      <c r="D940" s="126">
        <v>7</v>
      </c>
      <c r="E940" s="126">
        <v>820</v>
      </c>
      <c r="F940" s="126">
        <v>7</v>
      </c>
      <c r="G940" s="21">
        <f t="shared" si="22"/>
        <v>11.479999999999999</v>
      </c>
      <c r="H940" s="128">
        <v>1987</v>
      </c>
      <c r="I940" s="129" t="s">
        <v>23</v>
      </c>
      <c r="J940" s="20">
        <v>100</v>
      </c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</row>
    <row r="941" spans="1:76" ht="14.25" x14ac:dyDescent="0.2">
      <c r="A941" s="125" t="s">
        <v>624</v>
      </c>
      <c r="B941" s="89">
        <v>514</v>
      </c>
      <c r="C941" s="126">
        <v>820</v>
      </c>
      <c r="D941" s="126">
        <v>6</v>
      </c>
      <c r="E941" s="126">
        <v>820</v>
      </c>
      <c r="F941" s="126">
        <v>6</v>
      </c>
      <c r="G941" s="21">
        <f t="shared" si="22"/>
        <v>9.84</v>
      </c>
      <c r="H941" s="128">
        <v>1987</v>
      </c>
      <c r="I941" s="129" t="s">
        <v>23</v>
      </c>
      <c r="J941" s="20">
        <v>100</v>
      </c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</row>
    <row r="942" spans="1:76" ht="14.25" x14ac:dyDescent="0.2">
      <c r="A942" s="125"/>
      <c r="B942" s="89">
        <v>514</v>
      </c>
      <c r="C942" s="126">
        <v>820</v>
      </c>
      <c r="D942" s="126">
        <v>110</v>
      </c>
      <c r="E942" s="126">
        <v>820</v>
      </c>
      <c r="F942" s="126">
        <v>110</v>
      </c>
      <c r="G942" s="21">
        <f t="shared" si="22"/>
        <v>180.39999999999998</v>
      </c>
      <c r="H942" s="128">
        <v>1987</v>
      </c>
      <c r="I942" s="129" t="s">
        <v>23</v>
      </c>
      <c r="J942" s="20">
        <v>100</v>
      </c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</row>
    <row r="943" spans="1:76" ht="14.25" x14ac:dyDescent="0.2">
      <c r="A943" s="125"/>
      <c r="B943" s="89">
        <v>514</v>
      </c>
      <c r="C943" s="126">
        <v>820</v>
      </c>
      <c r="D943" s="126">
        <v>115</v>
      </c>
      <c r="E943" s="126">
        <v>820</v>
      </c>
      <c r="F943" s="126">
        <v>115</v>
      </c>
      <c r="G943" s="21">
        <f t="shared" si="22"/>
        <v>188.6</v>
      </c>
      <c r="H943" s="128">
        <v>1987</v>
      </c>
      <c r="I943" s="129" t="s">
        <v>23</v>
      </c>
      <c r="J943" s="20">
        <v>100</v>
      </c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</row>
    <row r="944" spans="1:76" ht="14.25" x14ac:dyDescent="0.2">
      <c r="A944" s="125"/>
      <c r="B944" s="89">
        <v>514</v>
      </c>
      <c r="C944" s="126">
        <v>820</v>
      </c>
      <c r="D944" s="126">
        <v>144</v>
      </c>
      <c r="E944" s="126">
        <v>820</v>
      </c>
      <c r="F944" s="126">
        <v>144</v>
      </c>
      <c r="G944" s="21">
        <f t="shared" si="22"/>
        <v>236.16</v>
      </c>
      <c r="H944" s="128">
        <v>1987</v>
      </c>
      <c r="I944" s="129" t="s">
        <v>23</v>
      </c>
      <c r="J944" s="20">
        <v>100</v>
      </c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</row>
    <row r="945" spans="1:76" ht="14.25" x14ac:dyDescent="0.2">
      <c r="A945" s="125"/>
      <c r="B945" s="89">
        <v>514</v>
      </c>
      <c r="C945" s="126">
        <v>820</v>
      </c>
      <c r="D945" s="126">
        <v>114</v>
      </c>
      <c r="E945" s="126">
        <v>820</v>
      </c>
      <c r="F945" s="126">
        <v>114</v>
      </c>
      <c r="G945" s="21">
        <f t="shared" si="22"/>
        <v>186.95999999999998</v>
      </c>
      <c r="H945" s="128">
        <v>1987</v>
      </c>
      <c r="I945" s="129" t="s">
        <v>23</v>
      </c>
      <c r="J945" s="20">
        <v>100</v>
      </c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</row>
    <row r="946" spans="1:76" ht="14.25" x14ac:dyDescent="0.2">
      <c r="A946" s="125"/>
      <c r="B946" s="89">
        <v>514</v>
      </c>
      <c r="C946" s="126">
        <v>820</v>
      </c>
      <c r="D946" s="126">
        <v>163</v>
      </c>
      <c r="E946" s="126">
        <v>820</v>
      </c>
      <c r="F946" s="126">
        <v>163</v>
      </c>
      <c r="G946" s="21">
        <f t="shared" si="22"/>
        <v>267.32</v>
      </c>
      <c r="H946" s="128">
        <v>1987</v>
      </c>
      <c r="I946" s="129" t="s">
        <v>23</v>
      </c>
      <c r="J946" s="20">
        <v>100</v>
      </c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</row>
    <row r="947" spans="1:76" ht="14.25" x14ac:dyDescent="0.2">
      <c r="A947" s="125"/>
      <c r="B947" s="89">
        <v>514</v>
      </c>
      <c r="C947" s="126">
        <v>820</v>
      </c>
      <c r="D947" s="126">
        <v>108</v>
      </c>
      <c r="E947" s="126">
        <v>820</v>
      </c>
      <c r="F947" s="126">
        <v>108</v>
      </c>
      <c r="G947" s="21">
        <f t="shared" si="22"/>
        <v>177.11999999999998</v>
      </c>
      <c r="H947" s="128">
        <v>1987</v>
      </c>
      <c r="I947" s="129" t="s">
        <v>23</v>
      </c>
      <c r="J947" s="20">
        <v>100</v>
      </c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</row>
    <row r="948" spans="1:76" ht="14.25" x14ac:dyDescent="0.2">
      <c r="A948" s="125"/>
      <c r="B948" s="89">
        <v>514</v>
      </c>
      <c r="C948" s="126">
        <v>820</v>
      </c>
      <c r="D948" s="126">
        <v>223</v>
      </c>
      <c r="E948" s="126">
        <v>820</v>
      </c>
      <c r="F948" s="126">
        <v>223</v>
      </c>
      <c r="G948" s="21">
        <f t="shared" si="22"/>
        <v>365.71999999999997</v>
      </c>
      <c r="H948" s="128">
        <v>1987</v>
      </c>
      <c r="I948" s="129" t="s">
        <v>23</v>
      </c>
      <c r="J948" s="20">
        <v>100</v>
      </c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</row>
    <row r="949" spans="1:76" ht="14.25" x14ac:dyDescent="0.2">
      <c r="A949" s="125"/>
      <c r="B949" s="89">
        <v>514</v>
      </c>
      <c r="C949" s="126">
        <v>820</v>
      </c>
      <c r="D949" s="126">
        <v>232</v>
      </c>
      <c r="E949" s="126">
        <v>820</v>
      </c>
      <c r="F949" s="126">
        <v>232</v>
      </c>
      <c r="G949" s="21">
        <f t="shared" si="22"/>
        <v>380.47999999999996</v>
      </c>
      <c r="H949" s="128">
        <v>1987</v>
      </c>
      <c r="I949" s="129" t="s">
        <v>23</v>
      </c>
      <c r="J949" s="20">
        <v>100</v>
      </c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</row>
    <row r="950" spans="1:76" ht="14.25" x14ac:dyDescent="0.2">
      <c r="A950" s="125"/>
      <c r="B950" s="89">
        <v>514</v>
      </c>
      <c r="C950" s="126">
        <v>820</v>
      </c>
      <c r="D950" s="126">
        <v>198</v>
      </c>
      <c r="E950" s="126">
        <v>820</v>
      </c>
      <c r="F950" s="126">
        <v>198</v>
      </c>
      <c r="G950" s="21">
        <f t="shared" si="22"/>
        <v>324.71999999999997</v>
      </c>
      <c r="H950" s="128">
        <v>1987</v>
      </c>
      <c r="I950" s="129" t="s">
        <v>23</v>
      </c>
      <c r="J950" s="20">
        <v>100</v>
      </c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</row>
    <row r="951" spans="1:76" ht="14.25" x14ac:dyDescent="0.2">
      <c r="A951" s="125"/>
      <c r="B951" s="89">
        <v>514</v>
      </c>
      <c r="C951" s="126">
        <v>820</v>
      </c>
      <c r="D951" s="126">
        <v>105</v>
      </c>
      <c r="E951" s="126">
        <v>820</v>
      </c>
      <c r="F951" s="126">
        <v>105</v>
      </c>
      <c r="G951" s="21">
        <f t="shared" si="22"/>
        <v>172.2</v>
      </c>
      <c r="H951" s="128">
        <v>1987</v>
      </c>
      <c r="I951" s="129" t="s">
        <v>23</v>
      </c>
      <c r="J951" s="20">
        <v>100</v>
      </c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</row>
    <row r="952" spans="1:76" ht="14.25" x14ac:dyDescent="0.2">
      <c r="A952" s="125"/>
      <c r="B952" s="89">
        <v>514</v>
      </c>
      <c r="C952" s="126">
        <v>820</v>
      </c>
      <c r="D952" s="126">
        <v>5</v>
      </c>
      <c r="E952" s="126">
        <v>820</v>
      </c>
      <c r="F952" s="126">
        <v>5</v>
      </c>
      <c r="G952" s="21">
        <f t="shared" si="22"/>
        <v>8.1999999999999993</v>
      </c>
      <c r="H952" s="128">
        <v>1987</v>
      </c>
      <c r="I952" s="129" t="s">
        <v>23</v>
      </c>
      <c r="J952" s="20">
        <v>100</v>
      </c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</row>
    <row r="953" spans="1:76" ht="14.25" x14ac:dyDescent="0.2">
      <c r="A953" s="125" t="s">
        <v>99</v>
      </c>
      <c r="B953" s="89">
        <v>653</v>
      </c>
      <c r="C953" s="126">
        <v>820</v>
      </c>
      <c r="D953" s="126">
        <v>15</v>
      </c>
      <c r="E953" s="126">
        <v>820</v>
      </c>
      <c r="F953" s="126">
        <v>15</v>
      </c>
      <c r="G953" s="21">
        <f t="shared" si="22"/>
        <v>24.599999999999998</v>
      </c>
      <c r="H953" s="128">
        <v>1987</v>
      </c>
      <c r="I953" s="129" t="s">
        <v>33</v>
      </c>
      <c r="J953" s="20">
        <v>100</v>
      </c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</row>
    <row r="954" spans="1:76" ht="14.25" x14ac:dyDescent="0.2">
      <c r="A954" s="125" t="s">
        <v>100</v>
      </c>
      <c r="B954" s="89">
        <v>654</v>
      </c>
      <c r="C954" s="126">
        <v>820</v>
      </c>
      <c r="D954" s="126">
        <v>85</v>
      </c>
      <c r="E954" s="126">
        <v>820</v>
      </c>
      <c r="F954" s="126">
        <v>85</v>
      </c>
      <c r="G954" s="21">
        <f t="shared" si="22"/>
        <v>139.4</v>
      </c>
      <c r="H954" s="128">
        <v>1987</v>
      </c>
      <c r="I954" s="129" t="s">
        <v>21</v>
      </c>
      <c r="J954" s="20">
        <v>100</v>
      </c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</row>
    <row r="955" spans="1:76" ht="14.25" x14ac:dyDescent="0.2">
      <c r="A955" s="125" t="s">
        <v>101</v>
      </c>
      <c r="B955" s="89">
        <v>655</v>
      </c>
      <c r="C955" s="126">
        <v>820</v>
      </c>
      <c r="D955" s="126">
        <v>88</v>
      </c>
      <c r="E955" s="126">
        <v>820</v>
      </c>
      <c r="F955" s="126">
        <v>88</v>
      </c>
      <c r="G955" s="21">
        <f t="shared" si="22"/>
        <v>144.32</v>
      </c>
      <c r="H955" s="128">
        <v>1987</v>
      </c>
      <c r="I955" s="129" t="s">
        <v>21</v>
      </c>
      <c r="J955" s="20">
        <v>100</v>
      </c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</row>
    <row r="956" spans="1:76" ht="14.25" x14ac:dyDescent="0.2">
      <c r="A956" s="125" t="s">
        <v>69</v>
      </c>
      <c r="B956" s="89">
        <v>656</v>
      </c>
      <c r="C956" s="126">
        <v>720</v>
      </c>
      <c r="D956" s="126">
        <v>256</v>
      </c>
      <c r="E956" s="126">
        <v>720</v>
      </c>
      <c r="F956" s="126">
        <v>256</v>
      </c>
      <c r="G956" s="21">
        <f t="shared" si="22"/>
        <v>368.64</v>
      </c>
      <c r="H956" s="128">
        <v>1987</v>
      </c>
      <c r="I956" s="129" t="s">
        <v>21</v>
      </c>
      <c r="J956" s="20">
        <v>100</v>
      </c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</row>
    <row r="957" spans="1:76" ht="14.25" x14ac:dyDescent="0.2">
      <c r="A957" s="125" t="s">
        <v>117</v>
      </c>
      <c r="B957" s="89">
        <v>657</v>
      </c>
      <c r="C957" s="126">
        <v>720</v>
      </c>
      <c r="D957" s="126">
        <v>162</v>
      </c>
      <c r="E957" s="126">
        <v>720</v>
      </c>
      <c r="F957" s="126">
        <v>162</v>
      </c>
      <c r="G957" s="21">
        <f t="shared" si="22"/>
        <v>233.28</v>
      </c>
      <c r="H957" s="128">
        <v>1987</v>
      </c>
      <c r="I957" s="129" t="s">
        <v>21</v>
      </c>
      <c r="J957" s="20">
        <v>100</v>
      </c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</row>
    <row r="958" spans="1:76" ht="14.25" x14ac:dyDescent="0.2">
      <c r="A958" s="125" t="s">
        <v>139</v>
      </c>
      <c r="B958" s="89">
        <v>658</v>
      </c>
      <c r="C958" s="126">
        <v>720</v>
      </c>
      <c r="D958" s="126">
        <v>49</v>
      </c>
      <c r="E958" s="126">
        <v>720</v>
      </c>
      <c r="F958" s="126">
        <v>49</v>
      </c>
      <c r="G958" s="21">
        <f t="shared" si="22"/>
        <v>70.56</v>
      </c>
      <c r="H958" s="128">
        <v>1987</v>
      </c>
      <c r="I958" s="129" t="s">
        <v>21</v>
      </c>
      <c r="J958" s="20">
        <v>100</v>
      </c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</row>
    <row r="959" spans="1:76" ht="14.25" x14ac:dyDescent="0.2">
      <c r="A959" s="125" t="s">
        <v>141</v>
      </c>
      <c r="B959" s="89">
        <v>546</v>
      </c>
      <c r="C959" s="126">
        <v>720</v>
      </c>
      <c r="D959" s="126">
        <v>18</v>
      </c>
      <c r="E959" s="126">
        <v>720</v>
      </c>
      <c r="F959" s="126">
        <v>18</v>
      </c>
      <c r="G959" s="21">
        <f t="shared" si="22"/>
        <v>25.919999999999998</v>
      </c>
      <c r="H959" s="128">
        <v>1987</v>
      </c>
      <c r="I959" s="129" t="s">
        <v>21</v>
      </c>
      <c r="J959" s="20">
        <v>100</v>
      </c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</row>
    <row r="960" spans="1:76" ht="14.25" x14ac:dyDescent="0.2">
      <c r="A960" s="125"/>
      <c r="B960" s="89">
        <v>546</v>
      </c>
      <c r="C960" s="126">
        <v>720</v>
      </c>
      <c r="D960" s="126">
        <v>60</v>
      </c>
      <c r="E960" s="126">
        <v>720</v>
      </c>
      <c r="F960" s="126">
        <v>60</v>
      </c>
      <c r="G960" s="21">
        <f t="shared" si="22"/>
        <v>86.399999999999991</v>
      </c>
      <c r="H960" s="128">
        <v>1987</v>
      </c>
      <c r="I960" s="129" t="s">
        <v>21</v>
      </c>
      <c r="J960" s="20">
        <v>100</v>
      </c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</row>
    <row r="961" spans="1:76" ht="14.25" x14ac:dyDescent="0.2">
      <c r="A961" s="125" t="s">
        <v>143</v>
      </c>
      <c r="B961" s="89">
        <v>547</v>
      </c>
      <c r="C961" s="126">
        <v>720</v>
      </c>
      <c r="D961" s="126">
        <v>114</v>
      </c>
      <c r="E961" s="126">
        <v>720</v>
      </c>
      <c r="F961" s="126">
        <v>114</v>
      </c>
      <c r="G961" s="21">
        <f t="shared" si="22"/>
        <v>164.16</v>
      </c>
      <c r="H961" s="128">
        <v>1987</v>
      </c>
      <c r="I961" s="129" t="s">
        <v>21</v>
      </c>
      <c r="J961" s="20">
        <v>100</v>
      </c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</row>
    <row r="962" spans="1:76" ht="14.25" x14ac:dyDescent="0.2">
      <c r="A962" s="125" t="s">
        <v>145</v>
      </c>
      <c r="B962" s="89">
        <v>548</v>
      </c>
      <c r="C962" s="126">
        <v>720</v>
      </c>
      <c r="D962" s="126">
        <v>71</v>
      </c>
      <c r="E962" s="126">
        <v>720</v>
      </c>
      <c r="F962" s="126">
        <v>71</v>
      </c>
      <c r="G962" s="21">
        <f t="shared" si="22"/>
        <v>102.24</v>
      </c>
      <c r="H962" s="128">
        <v>1987</v>
      </c>
      <c r="I962" s="129" t="s">
        <v>21</v>
      </c>
      <c r="J962" s="20">
        <v>100</v>
      </c>
    </row>
    <row r="963" spans="1:76" ht="14.25" x14ac:dyDescent="0.2">
      <c r="A963" s="125" t="s">
        <v>625</v>
      </c>
      <c r="B963" s="89">
        <v>549</v>
      </c>
      <c r="C963" s="126">
        <v>720</v>
      </c>
      <c r="D963" s="126">
        <v>60</v>
      </c>
      <c r="E963" s="126">
        <v>720</v>
      </c>
      <c r="F963" s="126">
        <v>60</v>
      </c>
      <c r="G963" s="21">
        <f t="shared" si="22"/>
        <v>86.399999999999991</v>
      </c>
      <c r="H963" s="128">
        <v>1987</v>
      </c>
      <c r="I963" s="129" t="s">
        <v>21</v>
      </c>
      <c r="J963" s="20">
        <v>100</v>
      </c>
    </row>
    <row r="964" spans="1:76" ht="14.25" x14ac:dyDescent="0.2">
      <c r="A964" s="125" t="s">
        <v>626</v>
      </c>
      <c r="B964" s="89">
        <v>550</v>
      </c>
      <c r="C964" s="126">
        <v>720</v>
      </c>
      <c r="D964" s="126">
        <v>28</v>
      </c>
      <c r="E964" s="126">
        <v>720</v>
      </c>
      <c r="F964" s="126">
        <v>28</v>
      </c>
      <c r="G964" s="21">
        <f t="shared" si="22"/>
        <v>40.32</v>
      </c>
      <c r="H964" s="128">
        <v>1987</v>
      </c>
      <c r="I964" s="129" t="s">
        <v>21</v>
      </c>
      <c r="J964" s="20">
        <v>100</v>
      </c>
    </row>
    <row r="965" spans="1:76" ht="14.25" x14ac:dyDescent="0.2">
      <c r="A965" s="125" t="s">
        <v>627</v>
      </c>
      <c r="B965" s="89">
        <v>659</v>
      </c>
      <c r="C965" s="126">
        <v>720</v>
      </c>
      <c r="D965" s="126">
        <v>54</v>
      </c>
      <c r="E965" s="126">
        <v>720</v>
      </c>
      <c r="F965" s="126">
        <v>54</v>
      </c>
      <c r="G965" s="21">
        <f t="shared" si="22"/>
        <v>77.759999999999991</v>
      </c>
      <c r="H965" s="128">
        <v>2017</v>
      </c>
      <c r="I965" s="129" t="s">
        <v>21</v>
      </c>
      <c r="J965" s="20">
        <v>4</v>
      </c>
    </row>
    <row r="966" spans="1:76" ht="14.25" x14ac:dyDescent="0.2">
      <c r="A966" s="125"/>
      <c r="B966" s="89">
        <v>659</v>
      </c>
      <c r="C966" s="126">
        <v>720</v>
      </c>
      <c r="D966" s="126">
        <v>22</v>
      </c>
      <c r="E966" s="126">
        <v>720</v>
      </c>
      <c r="F966" s="126">
        <v>22</v>
      </c>
      <c r="G966" s="21">
        <f t="shared" si="22"/>
        <v>31.68</v>
      </c>
      <c r="H966" s="128">
        <v>1987</v>
      </c>
      <c r="I966" s="129" t="s">
        <v>21</v>
      </c>
      <c r="J966" s="20">
        <v>100</v>
      </c>
    </row>
    <row r="967" spans="1:76" s="81" customFormat="1" ht="14.25" x14ac:dyDescent="0.2">
      <c r="A967" s="125" t="s">
        <v>628</v>
      </c>
      <c r="B967" s="94" t="s">
        <v>629</v>
      </c>
      <c r="C967" s="126">
        <v>630</v>
      </c>
      <c r="D967" s="126">
        <v>70.11</v>
      </c>
      <c r="E967" s="126">
        <v>630</v>
      </c>
      <c r="F967" s="126">
        <v>70.11</v>
      </c>
      <c r="G967" s="21">
        <f t="shared" si="22"/>
        <v>88.3386</v>
      </c>
      <c r="H967" s="128">
        <v>2013</v>
      </c>
      <c r="I967" s="129" t="s">
        <v>21</v>
      </c>
      <c r="J967" s="20">
        <v>20</v>
      </c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  <c r="AA967" s="80"/>
      <c r="AB967" s="80"/>
      <c r="AC967" s="80"/>
      <c r="AD967" s="80"/>
      <c r="AE967" s="80"/>
      <c r="AF967" s="80"/>
      <c r="AG967" s="80"/>
      <c r="AH967" s="80"/>
      <c r="AI967" s="80"/>
      <c r="AJ967" s="80"/>
      <c r="AK967" s="80"/>
      <c r="AL967" s="80"/>
      <c r="AM967" s="80"/>
      <c r="AN967" s="80"/>
      <c r="AO967" s="80"/>
      <c r="AP967" s="80"/>
      <c r="AQ967" s="80"/>
      <c r="AR967" s="80"/>
      <c r="AS967" s="80"/>
      <c r="AT967" s="80"/>
      <c r="AU967" s="80"/>
      <c r="AV967" s="80"/>
      <c r="AW967" s="80"/>
      <c r="AX967" s="80"/>
      <c r="AY967" s="80"/>
      <c r="AZ967" s="80"/>
      <c r="BA967" s="80"/>
      <c r="BB967" s="80"/>
      <c r="BC967" s="80"/>
      <c r="BD967" s="80"/>
      <c r="BE967" s="80"/>
      <c r="BF967" s="80"/>
      <c r="BG967" s="80"/>
      <c r="BH967" s="80"/>
      <c r="BI967" s="80"/>
      <c r="BJ967" s="80"/>
      <c r="BK967" s="80"/>
      <c r="BL967" s="80"/>
      <c r="BM967" s="80"/>
      <c r="BN967" s="80"/>
      <c r="BO967" s="80"/>
      <c r="BP967" s="80"/>
      <c r="BQ967" s="80"/>
      <c r="BR967" s="80"/>
      <c r="BS967" s="80"/>
      <c r="BT967" s="80"/>
      <c r="BU967" s="80"/>
      <c r="BV967" s="80"/>
      <c r="BW967" s="80"/>
      <c r="BX967" s="80"/>
    </row>
    <row r="968" spans="1:76" s="81" customFormat="1" ht="14.25" x14ac:dyDescent="0.2">
      <c r="A968" s="125" t="s">
        <v>630</v>
      </c>
      <c r="B968" s="94" t="s">
        <v>629</v>
      </c>
      <c r="C968" s="126">
        <v>630</v>
      </c>
      <c r="D968" s="126">
        <v>84.5</v>
      </c>
      <c r="E968" s="126">
        <v>630</v>
      </c>
      <c r="F968" s="126">
        <v>84.5</v>
      </c>
      <c r="G968" s="21">
        <f t="shared" si="22"/>
        <v>106.47</v>
      </c>
      <c r="H968" s="128">
        <v>2013</v>
      </c>
      <c r="I968" s="129" t="s">
        <v>21</v>
      </c>
      <c r="J968" s="20">
        <v>20</v>
      </c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  <c r="AA968" s="80"/>
      <c r="AB968" s="80"/>
      <c r="AC968" s="80"/>
      <c r="AD968" s="80"/>
      <c r="AE968" s="80"/>
      <c r="AF968" s="80"/>
      <c r="AG968" s="80"/>
      <c r="AH968" s="80"/>
      <c r="AI968" s="80"/>
      <c r="AJ968" s="80"/>
      <c r="AK968" s="80"/>
      <c r="AL968" s="80"/>
      <c r="AM968" s="80"/>
      <c r="AN968" s="80"/>
      <c r="AO968" s="80"/>
      <c r="AP968" s="80"/>
      <c r="AQ968" s="80"/>
      <c r="AR968" s="80"/>
      <c r="AS968" s="80"/>
      <c r="AT968" s="80"/>
      <c r="AU968" s="80"/>
      <c r="AV968" s="80"/>
      <c r="AW968" s="80"/>
      <c r="AX968" s="80"/>
      <c r="AY968" s="80"/>
      <c r="AZ968" s="80"/>
      <c r="BA968" s="80"/>
      <c r="BB968" s="80"/>
      <c r="BC968" s="80"/>
      <c r="BD968" s="80"/>
      <c r="BE968" s="80"/>
      <c r="BF968" s="80"/>
      <c r="BG968" s="80"/>
      <c r="BH968" s="80"/>
      <c r="BI968" s="80"/>
      <c r="BJ968" s="80"/>
      <c r="BK968" s="80"/>
      <c r="BL968" s="80"/>
      <c r="BM968" s="80"/>
      <c r="BN968" s="80"/>
      <c r="BO968" s="80"/>
      <c r="BP968" s="80"/>
      <c r="BQ968" s="80"/>
      <c r="BR968" s="80"/>
      <c r="BS968" s="80"/>
      <c r="BT968" s="80"/>
      <c r="BU968" s="80"/>
      <c r="BV968" s="80"/>
      <c r="BW968" s="80"/>
      <c r="BX968" s="80"/>
    </row>
    <row r="969" spans="1:76" ht="14.25" x14ac:dyDescent="0.2">
      <c r="A969" s="125" t="s">
        <v>278</v>
      </c>
      <c r="B969" s="89">
        <v>552</v>
      </c>
      <c r="C969" s="126">
        <v>530</v>
      </c>
      <c r="D969" s="126">
        <v>45</v>
      </c>
      <c r="E969" s="126">
        <v>530</v>
      </c>
      <c r="F969" s="126">
        <v>45</v>
      </c>
      <c r="G969" s="21">
        <f t="shared" si="22"/>
        <v>47.7</v>
      </c>
      <c r="H969" s="128">
        <v>1987</v>
      </c>
      <c r="I969" s="129" t="s">
        <v>21</v>
      </c>
      <c r="J969" s="20">
        <v>100</v>
      </c>
    </row>
    <row r="970" spans="1:76" ht="14.25" x14ac:dyDescent="0.2">
      <c r="A970" s="125" t="s">
        <v>279</v>
      </c>
      <c r="B970" s="89">
        <v>553</v>
      </c>
      <c r="C970" s="126">
        <v>530</v>
      </c>
      <c r="D970" s="126">
        <v>26</v>
      </c>
      <c r="E970" s="126">
        <v>530</v>
      </c>
      <c r="F970" s="126">
        <v>26</v>
      </c>
      <c r="G970" s="21">
        <f t="shared" si="22"/>
        <v>27.560000000000002</v>
      </c>
      <c r="H970" s="128">
        <v>1987</v>
      </c>
      <c r="I970" s="129" t="s">
        <v>21</v>
      </c>
      <c r="J970" s="20">
        <v>100</v>
      </c>
    </row>
    <row r="971" spans="1:76" ht="14.25" x14ac:dyDescent="0.2">
      <c r="A971" s="125" t="s">
        <v>631</v>
      </c>
      <c r="B971" s="89">
        <v>660</v>
      </c>
      <c r="C971" s="126">
        <v>530</v>
      </c>
      <c r="D971" s="126">
        <v>115</v>
      </c>
      <c r="E971" s="126">
        <v>530</v>
      </c>
      <c r="F971" s="126">
        <v>115</v>
      </c>
      <c r="G971" s="21">
        <f t="shared" si="22"/>
        <v>121.9</v>
      </c>
      <c r="H971" s="128">
        <v>1987</v>
      </c>
      <c r="I971" s="129" t="s">
        <v>21</v>
      </c>
      <c r="J971" s="20">
        <v>100</v>
      </c>
    </row>
    <row r="972" spans="1:76" ht="14.25" x14ac:dyDescent="0.2">
      <c r="A972" s="125" t="s">
        <v>632</v>
      </c>
      <c r="B972" s="89">
        <v>661</v>
      </c>
      <c r="C972" s="126">
        <v>530</v>
      </c>
      <c r="D972" s="126">
        <v>35</v>
      </c>
      <c r="E972" s="126">
        <v>530</v>
      </c>
      <c r="F972" s="126">
        <v>35</v>
      </c>
      <c r="G972" s="21">
        <f t="shared" si="22"/>
        <v>37.1</v>
      </c>
      <c r="H972" s="128">
        <v>1987</v>
      </c>
      <c r="I972" s="129" t="s">
        <v>21</v>
      </c>
      <c r="J972" s="20">
        <v>100</v>
      </c>
    </row>
    <row r="973" spans="1:76" ht="14.25" x14ac:dyDescent="0.2">
      <c r="A973" s="125" t="s">
        <v>289</v>
      </c>
      <c r="B973" s="89">
        <v>557</v>
      </c>
      <c r="C973" s="126">
        <v>530</v>
      </c>
      <c r="D973" s="126">
        <v>122</v>
      </c>
      <c r="E973" s="126">
        <v>530</v>
      </c>
      <c r="F973" s="126">
        <v>122</v>
      </c>
      <c r="G973" s="21">
        <f t="shared" si="22"/>
        <v>129.32</v>
      </c>
      <c r="H973" s="128">
        <v>1987</v>
      </c>
      <c r="I973" s="129" t="s">
        <v>21</v>
      </c>
      <c r="J973" s="20">
        <v>100</v>
      </c>
    </row>
    <row r="974" spans="1:76" s="81" customFormat="1" ht="14.25" x14ac:dyDescent="0.2">
      <c r="A974" s="125" t="s">
        <v>633</v>
      </c>
      <c r="B974" s="89">
        <v>662</v>
      </c>
      <c r="C974" s="126">
        <v>530</v>
      </c>
      <c r="D974" s="126">
        <v>46.5</v>
      </c>
      <c r="E974" s="126">
        <v>530</v>
      </c>
      <c r="F974" s="126">
        <v>46.5</v>
      </c>
      <c r="G974" s="21">
        <f t="shared" si="22"/>
        <v>49.29</v>
      </c>
      <c r="H974" s="128">
        <v>2014</v>
      </c>
      <c r="I974" s="129" t="s">
        <v>21</v>
      </c>
      <c r="J974" s="20">
        <v>16</v>
      </c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  <c r="AA974" s="80"/>
      <c r="AB974" s="80"/>
      <c r="AC974" s="80"/>
      <c r="AD974" s="80"/>
      <c r="AE974" s="80"/>
      <c r="AF974" s="80"/>
      <c r="AG974" s="80"/>
      <c r="AH974" s="80"/>
      <c r="AI974" s="80"/>
      <c r="AJ974" s="80"/>
      <c r="AK974" s="80"/>
      <c r="AL974" s="80"/>
      <c r="AM974" s="80"/>
      <c r="AN974" s="80"/>
      <c r="AO974" s="80"/>
      <c r="AP974" s="80"/>
      <c r="AQ974" s="80"/>
      <c r="AR974" s="80"/>
      <c r="AS974" s="80"/>
      <c r="AT974" s="80"/>
      <c r="AU974" s="80"/>
      <c r="AV974" s="80"/>
      <c r="AW974" s="80"/>
      <c r="AX974" s="80"/>
      <c r="AY974" s="80"/>
      <c r="AZ974" s="80"/>
      <c r="BA974" s="80"/>
      <c r="BB974" s="80"/>
      <c r="BC974" s="80"/>
      <c r="BD974" s="80"/>
      <c r="BE974" s="80"/>
      <c r="BF974" s="80"/>
      <c r="BG974" s="80"/>
      <c r="BH974" s="80"/>
      <c r="BI974" s="80"/>
      <c r="BJ974" s="80"/>
      <c r="BK974" s="80"/>
      <c r="BL974" s="80"/>
      <c r="BM974" s="80"/>
      <c r="BN974" s="80"/>
      <c r="BO974" s="80"/>
      <c r="BP974" s="80"/>
      <c r="BQ974" s="80"/>
      <c r="BR974" s="80"/>
      <c r="BS974" s="80"/>
      <c r="BT974" s="80"/>
      <c r="BU974" s="80"/>
      <c r="BV974" s="80"/>
      <c r="BW974" s="80"/>
      <c r="BX974" s="80"/>
    </row>
    <row r="975" spans="1:76" ht="14.25" x14ac:dyDescent="0.2">
      <c r="A975" s="125" t="s">
        <v>634</v>
      </c>
      <c r="B975" s="89">
        <v>662</v>
      </c>
      <c r="C975" s="126">
        <v>530</v>
      </c>
      <c r="D975" s="126">
        <v>100</v>
      </c>
      <c r="E975" s="126">
        <v>530</v>
      </c>
      <c r="F975" s="126">
        <v>100</v>
      </c>
      <c r="G975" s="21">
        <f t="shared" si="22"/>
        <v>106</v>
      </c>
      <c r="H975" s="128">
        <v>2015</v>
      </c>
      <c r="I975" s="129" t="s">
        <v>21</v>
      </c>
      <c r="J975" s="20">
        <v>12</v>
      </c>
    </row>
    <row r="976" spans="1:76" ht="14.25" x14ac:dyDescent="0.2">
      <c r="A976" s="125" t="s">
        <v>292</v>
      </c>
      <c r="B976" s="89">
        <v>561</v>
      </c>
      <c r="C976" s="126">
        <v>530</v>
      </c>
      <c r="D976" s="126">
        <v>123</v>
      </c>
      <c r="E976" s="126">
        <v>530</v>
      </c>
      <c r="F976" s="126">
        <v>123</v>
      </c>
      <c r="G976" s="21">
        <f t="shared" si="22"/>
        <v>130.38</v>
      </c>
      <c r="H976" s="128">
        <v>1987</v>
      </c>
      <c r="I976" s="129" t="s">
        <v>21</v>
      </c>
      <c r="J976" s="20">
        <v>100</v>
      </c>
    </row>
    <row r="977" spans="1:76" ht="14.25" x14ac:dyDescent="0.2">
      <c r="A977" s="125" t="s">
        <v>635</v>
      </c>
      <c r="B977" s="89">
        <v>560</v>
      </c>
      <c r="C977" s="126">
        <v>530</v>
      </c>
      <c r="D977" s="126">
        <v>118</v>
      </c>
      <c r="E977" s="126">
        <v>530</v>
      </c>
      <c r="F977" s="126">
        <v>118</v>
      </c>
      <c r="G977" s="21">
        <f t="shared" si="22"/>
        <v>125.08000000000001</v>
      </c>
      <c r="H977" s="128">
        <v>1987</v>
      </c>
      <c r="I977" s="129" t="s">
        <v>21</v>
      </c>
      <c r="J977" s="20">
        <v>100</v>
      </c>
    </row>
    <row r="978" spans="1:76" ht="14.25" x14ac:dyDescent="0.2">
      <c r="A978" s="125" t="s">
        <v>636</v>
      </c>
      <c r="B978" s="89">
        <v>559</v>
      </c>
      <c r="C978" s="126">
        <v>530</v>
      </c>
      <c r="D978" s="126">
        <v>18</v>
      </c>
      <c r="E978" s="126">
        <v>530</v>
      </c>
      <c r="F978" s="126">
        <v>18</v>
      </c>
      <c r="G978" s="21">
        <f t="shared" si="22"/>
        <v>19.080000000000002</v>
      </c>
      <c r="H978" s="128">
        <v>2013</v>
      </c>
      <c r="I978" s="129" t="s">
        <v>21</v>
      </c>
      <c r="J978" s="20">
        <v>20</v>
      </c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</row>
    <row r="979" spans="1:76" ht="14.25" x14ac:dyDescent="0.2">
      <c r="A979" s="125" t="s">
        <v>637</v>
      </c>
      <c r="B979" s="89">
        <v>562</v>
      </c>
      <c r="C979" s="126">
        <v>530</v>
      </c>
      <c r="D979" s="126">
        <v>116</v>
      </c>
      <c r="E979" s="126">
        <v>530</v>
      </c>
      <c r="F979" s="126">
        <v>116</v>
      </c>
      <c r="G979" s="21">
        <f t="shared" si="22"/>
        <v>122.96000000000001</v>
      </c>
      <c r="H979" s="128">
        <v>1987</v>
      </c>
      <c r="I979" s="129" t="s">
        <v>21</v>
      </c>
      <c r="J979" s="20">
        <v>100</v>
      </c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</row>
    <row r="980" spans="1:76" ht="14.25" x14ac:dyDescent="0.2">
      <c r="A980" s="125" t="s">
        <v>638</v>
      </c>
      <c r="B980" s="89">
        <v>563</v>
      </c>
      <c r="C980" s="126">
        <v>530</v>
      </c>
      <c r="D980" s="126">
        <v>118</v>
      </c>
      <c r="E980" s="126">
        <v>530</v>
      </c>
      <c r="F980" s="126">
        <v>118</v>
      </c>
      <c r="G980" s="21">
        <f t="shared" si="22"/>
        <v>125.08000000000001</v>
      </c>
      <c r="H980" s="128">
        <v>1987</v>
      </c>
      <c r="I980" s="129" t="s">
        <v>21</v>
      </c>
      <c r="J980" s="20">
        <v>100</v>
      </c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</row>
    <row r="981" spans="1:76" ht="14.25" x14ac:dyDescent="0.2">
      <c r="A981" s="125" t="s">
        <v>236</v>
      </c>
      <c r="B981" s="89">
        <v>564</v>
      </c>
      <c r="C981" s="126">
        <v>530</v>
      </c>
      <c r="D981" s="126">
        <v>10</v>
      </c>
      <c r="E981" s="126">
        <v>530</v>
      </c>
      <c r="F981" s="126">
        <v>10</v>
      </c>
      <c r="G981" s="21">
        <f t="shared" si="22"/>
        <v>10.600000000000001</v>
      </c>
      <c r="H981" s="128">
        <v>1987</v>
      </c>
      <c r="I981" s="129" t="s">
        <v>21</v>
      </c>
      <c r="J981" s="20">
        <v>100</v>
      </c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</row>
    <row r="982" spans="1:76" ht="14.25" x14ac:dyDescent="0.2">
      <c r="A982" s="125"/>
      <c r="B982" s="89">
        <v>898</v>
      </c>
      <c r="C982" s="126">
        <v>530</v>
      </c>
      <c r="D982" s="126">
        <f>151-57.5</f>
        <v>93.5</v>
      </c>
      <c r="E982" s="126">
        <v>530</v>
      </c>
      <c r="F982" s="126">
        <f>151-57.5</f>
        <v>93.5</v>
      </c>
      <c r="G982" s="21">
        <f t="shared" si="22"/>
        <v>99.11</v>
      </c>
      <c r="H982" s="128">
        <v>2000</v>
      </c>
      <c r="I982" s="129" t="s">
        <v>21</v>
      </c>
      <c r="J982" s="20">
        <v>72</v>
      </c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</row>
    <row r="983" spans="1:76" ht="14.25" x14ac:dyDescent="0.2">
      <c r="A983" s="125"/>
      <c r="B983" s="89">
        <v>898</v>
      </c>
      <c r="C983" s="126">
        <v>530</v>
      </c>
      <c r="D983" s="126">
        <v>57.5</v>
      </c>
      <c r="E983" s="126">
        <v>530</v>
      </c>
      <c r="F983" s="126">
        <v>57.5</v>
      </c>
      <c r="G983" s="21">
        <f t="shared" si="22"/>
        <v>60.95</v>
      </c>
      <c r="H983" s="128">
        <v>2015</v>
      </c>
      <c r="I983" s="129" t="s">
        <v>21</v>
      </c>
      <c r="J983" s="20">
        <v>12</v>
      </c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</row>
    <row r="984" spans="1:76" ht="14.25" x14ac:dyDescent="0.2">
      <c r="A984" s="125" t="s">
        <v>639</v>
      </c>
      <c r="B984" s="89">
        <v>565</v>
      </c>
      <c r="C984" s="126">
        <v>325</v>
      </c>
      <c r="D984" s="126">
        <v>68</v>
      </c>
      <c r="E984" s="126">
        <v>325</v>
      </c>
      <c r="F984" s="126">
        <v>68</v>
      </c>
      <c r="G984" s="21">
        <f t="shared" si="22"/>
        <v>44.2</v>
      </c>
      <c r="H984" s="128">
        <v>2000</v>
      </c>
      <c r="I984" s="129" t="s">
        <v>21</v>
      </c>
      <c r="J984" s="20">
        <v>72</v>
      </c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</row>
    <row r="985" spans="1:76" ht="14.25" x14ac:dyDescent="0.2">
      <c r="A985" s="125" t="s">
        <v>640</v>
      </c>
      <c r="B985" s="89">
        <v>663</v>
      </c>
      <c r="C985" s="126">
        <v>325</v>
      </c>
      <c r="D985" s="126">
        <v>82</v>
      </c>
      <c r="E985" s="126">
        <v>325</v>
      </c>
      <c r="F985" s="126">
        <v>82</v>
      </c>
      <c r="G985" s="21">
        <f t="shared" si="22"/>
        <v>53.300000000000004</v>
      </c>
      <c r="H985" s="128">
        <v>2000</v>
      </c>
      <c r="I985" s="129" t="s">
        <v>21</v>
      </c>
      <c r="J985" s="20">
        <v>72</v>
      </c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</row>
    <row r="986" spans="1:76" ht="14.25" x14ac:dyDescent="0.2">
      <c r="A986" s="125" t="s">
        <v>245</v>
      </c>
      <c r="B986" s="89">
        <v>568</v>
      </c>
      <c r="C986" s="126">
        <v>273</v>
      </c>
      <c r="D986" s="126">
        <v>172</v>
      </c>
      <c r="E986" s="126">
        <v>273</v>
      </c>
      <c r="F986" s="126">
        <v>172</v>
      </c>
      <c r="G986" s="21">
        <f t="shared" si="22"/>
        <v>93.912000000000006</v>
      </c>
      <c r="H986" s="128">
        <v>2002</v>
      </c>
      <c r="I986" s="129" t="s">
        <v>21</v>
      </c>
      <c r="J986" s="20">
        <v>64</v>
      </c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</row>
    <row r="987" spans="1:76" ht="14.25" x14ac:dyDescent="0.2">
      <c r="A987" s="125" t="s">
        <v>246</v>
      </c>
      <c r="B987" s="89">
        <v>569</v>
      </c>
      <c r="C987" s="126">
        <v>273</v>
      </c>
      <c r="D987" s="126">
        <v>78</v>
      </c>
      <c r="E987" s="126">
        <v>273</v>
      </c>
      <c r="F987" s="126">
        <v>78</v>
      </c>
      <c r="G987" s="21">
        <f t="shared" si="22"/>
        <v>42.588000000000001</v>
      </c>
      <c r="H987" s="128">
        <v>2004</v>
      </c>
      <c r="I987" s="129" t="s">
        <v>21</v>
      </c>
      <c r="J987" s="20">
        <v>56</v>
      </c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</row>
    <row r="988" spans="1:76" ht="14.25" x14ac:dyDescent="0.2">
      <c r="A988" s="125" t="s">
        <v>641</v>
      </c>
      <c r="B988" s="89">
        <v>570</v>
      </c>
      <c r="C988" s="126">
        <v>219</v>
      </c>
      <c r="D988" s="126">
        <v>105</v>
      </c>
      <c r="E988" s="126">
        <v>219</v>
      </c>
      <c r="F988" s="126">
        <v>105</v>
      </c>
      <c r="G988" s="21">
        <f t="shared" si="22"/>
        <v>45.99</v>
      </c>
      <c r="H988" s="128">
        <v>2004</v>
      </c>
      <c r="I988" s="129" t="s">
        <v>21</v>
      </c>
      <c r="J988" s="20">
        <v>56</v>
      </c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</row>
    <row r="989" spans="1:76" ht="14.25" x14ac:dyDescent="0.2">
      <c r="A989" s="125" t="s">
        <v>642</v>
      </c>
      <c r="B989" s="89">
        <v>572</v>
      </c>
      <c r="C989" s="126">
        <v>219</v>
      </c>
      <c r="D989" s="126">
        <v>102</v>
      </c>
      <c r="E989" s="126">
        <v>219</v>
      </c>
      <c r="F989" s="126">
        <v>102</v>
      </c>
      <c r="G989" s="21">
        <f t="shared" si="22"/>
        <v>44.676000000000002</v>
      </c>
      <c r="H989" s="128">
        <v>2004</v>
      </c>
      <c r="I989" s="129" t="s">
        <v>21</v>
      </c>
      <c r="J989" s="20">
        <v>56</v>
      </c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</row>
    <row r="990" spans="1:76" ht="14.25" x14ac:dyDescent="0.2">
      <c r="A990" s="125" t="s">
        <v>643</v>
      </c>
      <c r="B990" s="89">
        <v>664</v>
      </c>
      <c r="C990" s="126">
        <v>219</v>
      </c>
      <c r="D990" s="126">
        <v>49</v>
      </c>
      <c r="E990" s="126">
        <v>219</v>
      </c>
      <c r="F990" s="126">
        <v>49</v>
      </c>
      <c r="G990" s="21">
        <f t="shared" si="22"/>
        <v>21.462</v>
      </c>
      <c r="H990" s="128">
        <v>2004</v>
      </c>
      <c r="I990" s="129" t="s">
        <v>21</v>
      </c>
      <c r="J990" s="20">
        <v>56</v>
      </c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</row>
    <row r="991" spans="1:76" ht="14.25" x14ac:dyDescent="0.2">
      <c r="A991" s="125" t="s">
        <v>644</v>
      </c>
      <c r="B991" s="89">
        <v>573</v>
      </c>
      <c r="C991" s="126">
        <v>219</v>
      </c>
      <c r="D991" s="126">
        <v>51</v>
      </c>
      <c r="E991" s="126">
        <v>219</v>
      </c>
      <c r="F991" s="126">
        <v>51</v>
      </c>
      <c r="G991" s="21">
        <f t="shared" si="22"/>
        <v>22.338000000000001</v>
      </c>
      <c r="H991" s="128">
        <v>2004</v>
      </c>
      <c r="I991" s="129" t="s">
        <v>21</v>
      </c>
      <c r="J991" s="20">
        <v>56</v>
      </c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</row>
    <row r="992" spans="1:76" ht="14.25" x14ac:dyDescent="0.2">
      <c r="A992" s="125" t="s">
        <v>645</v>
      </c>
      <c r="B992" s="89">
        <v>436</v>
      </c>
      <c r="C992" s="126">
        <v>159</v>
      </c>
      <c r="D992" s="126">
        <v>38</v>
      </c>
      <c r="E992" s="126">
        <v>159</v>
      </c>
      <c r="F992" s="126">
        <v>38</v>
      </c>
      <c r="G992" s="21">
        <f t="shared" si="22"/>
        <v>12.084</v>
      </c>
      <c r="H992" s="128">
        <v>2004</v>
      </c>
      <c r="I992" s="129" t="s">
        <v>21</v>
      </c>
      <c r="J992" s="20">
        <v>56</v>
      </c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</row>
    <row r="993" spans="1:76" ht="14.25" x14ac:dyDescent="0.2">
      <c r="A993" s="125" t="s">
        <v>646</v>
      </c>
      <c r="B993" s="89">
        <v>436</v>
      </c>
      <c r="C993" s="126">
        <v>159</v>
      </c>
      <c r="D993" s="126">
        <v>43</v>
      </c>
      <c r="E993" s="126">
        <v>159</v>
      </c>
      <c r="F993" s="126">
        <v>43</v>
      </c>
      <c r="G993" s="21">
        <f t="shared" si="22"/>
        <v>13.673999999999999</v>
      </c>
      <c r="H993" s="128">
        <v>2004</v>
      </c>
      <c r="I993" s="129" t="s">
        <v>21</v>
      </c>
      <c r="J993" s="20">
        <v>56</v>
      </c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</row>
    <row r="994" spans="1:76" ht="15" x14ac:dyDescent="0.25">
      <c r="A994" s="125" t="s">
        <v>647</v>
      </c>
      <c r="B994" s="46" t="s">
        <v>75</v>
      </c>
      <c r="C994" s="125">
        <v>114</v>
      </c>
      <c r="D994" s="126">
        <v>41.5</v>
      </c>
      <c r="E994" s="125">
        <v>114</v>
      </c>
      <c r="F994" s="126">
        <v>41.5</v>
      </c>
      <c r="G994" s="21">
        <f t="shared" si="22"/>
        <v>9.4619999999999997</v>
      </c>
      <c r="H994" s="128">
        <v>2004</v>
      </c>
      <c r="I994" s="129" t="s">
        <v>21</v>
      </c>
      <c r="J994" s="20">
        <v>56</v>
      </c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</row>
    <row r="995" spans="1:76" ht="15" x14ac:dyDescent="0.25">
      <c r="A995" s="125" t="s">
        <v>648</v>
      </c>
      <c r="B995" s="46" t="s">
        <v>75</v>
      </c>
      <c r="C995" s="125">
        <v>114</v>
      </c>
      <c r="D995" s="126">
        <v>31.5</v>
      </c>
      <c r="E995" s="125">
        <v>114</v>
      </c>
      <c r="F995" s="126">
        <v>31.5</v>
      </c>
      <c r="G995" s="21">
        <f t="shared" si="22"/>
        <v>7.1820000000000004</v>
      </c>
      <c r="H995" s="128">
        <v>2004</v>
      </c>
      <c r="I995" s="129" t="s">
        <v>21</v>
      </c>
      <c r="J995" s="20">
        <v>56</v>
      </c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</row>
    <row r="996" spans="1:76" ht="15.75" thickBot="1" x14ac:dyDescent="0.3">
      <c r="A996" s="125" t="s">
        <v>649</v>
      </c>
      <c r="B996" s="46" t="s">
        <v>75</v>
      </c>
      <c r="C996" s="125">
        <v>114</v>
      </c>
      <c r="D996" s="126">
        <v>15</v>
      </c>
      <c r="E996" s="125">
        <v>114</v>
      </c>
      <c r="F996" s="126">
        <v>15</v>
      </c>
      <c r="G996" s="21">
        <f t="shared" ref="G996" si="23">((C996/1000)*D996)+((E996/1000)*F996)</f>
        <v>3.42</v>
      </c>
      <c r="H996" s="128">
        <v>2004</v>
      </c>
      <c r="I996" s="129" t="s">
        <v>21</v>
      </c>
      <c r="J996" s="20">
        <v>56</v>
      </c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</row>
    <row r="997" spans="1:76" ht="15.75" thickBot="1" x14ac:dyDescent="0.3">
      <c r="A997" s="130" t="s">
        <v>650</v>
      </c>
      <c r="B997" s="131"/>
      <c r="C997" s="132"/>
      <c r="D997" s="133">
        <f>SUM(D932:D996)</f>
        <v>5444.8099999999995</v>
      </c>
      <c r="E997" s="133"/>
      <c r="F997" s="133">
        <f>SUM(F932:F996)</f>
        <v>5444.8099999999995</v>
      </c>
      <c r="G997" s="133">
        <f>SUM(G932:G996)</f>
        <v>6991.1485999999986</v>
      </c>
      <c r="H997" s="134"/>
      <c r="I997" s="135"/>
      <c r="J997" s="136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</row>
    <row r="998" spans="1:76" ht="15" x14ac:dyDescent="0.25">
      <c r="A998" s="137" t="s">
        <v>651</v>
      </c>
      <c r="B998" s="138"/>
      <c r="C998" s="139"/>
      <c r="D998" s="140"/>
      <c r="E998" s="141"/>
      <c r="F998" s="140"/>
      <c r="G998" s="140"/>
      <c r="H998" s="141"/>
      <c r="I998" s="141"/>
      <c r="J998" s="4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</row>
    <row r="999" spans="1:76" ht="14.25" x14ac:dyDescent="0.2">
      <c r="A999" s="125" t="s">
        <v>652</v>
      </c>
      <c r="B999" s="89">
        <v>574</v>
      </c>
      <c r="C999" s="126">
        <v>273</v>
      </c>
      <c r="D999" s="126">
        <f>45+48</f>
        <v>93</v>
      </c>
      <c r="E999" s="126">
        <v>273</v>
      </c>
      <c r="F999" s="126">
        <f>45+48</f>
        <v>93</v>
      </c>
      <c r="G999" s="21">
        <f t="shared" ref="G999:G1030" si="24">((C999/1000)*D999)+((E999/1000)*F999)</f>
        <v>50.778000000000006</v>
      </c>
      <c r="H999" s="128">
        <v>1989</v>
      </c>
      <c r="I999" s="129" t="s">
        <v>33</v>
      </c>
      <c r="J999" s="20">
        <v>100</v>
      </c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</row>
    <row r="1000" spans="1:76" ht="14.25" x14ac:dyDescent="0.2">
      <c r="A1000" s="125"/>
      <c r="B1000" s="89">
        <v>574</v>
      </c>
      <c r="C1000" s="126">
        <v>273</v>
      </c>
      <c r="D1000" s="126">
        <v>24</v>
      </c>
      <c r="E1000" s="126">
        <v>273</v>
      </c>
      <c r="F1000" s="126">
        <v>24</v>
      </c>
      <c r="G1000" s="21">
        <f t="shared" si="24"/>
        <v>13.104000000000001</v>
      </c>
      <c r="H1000" s="128">
        <v>2018</v>
      </c>
      <c r="I1000" s="129" t="s">
        <v>33</v>
      </c>
      <c r="J1000" s="20">
        <v>0</v>
      </c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</row>
    <row r="1001" spans="1:76" ht="14.25" x14ac:dyDescent="0.2">
      <c r="A1001" s="125" t="s">
        <v>653</v>
      </c>
      <c r="B1001" s="89">
        <v>665</v>
      </c>
      <c r="C1001" s="126">
        <v>426</v>
      </c>
      <c r="D1001" s="126">
        <v>52</v>
      </c>
      <c r="E1001" s="126">
        <v>426</v>
      </c>
      <c r="F1001" s="126">
        <v>52</v>
      </c>
      <c r="G1001" s="21">
        <f t="shared" si="24"/>
        <v>44.304000000000002</v>
      </c>
      <c r="H1001" s="128">
        <v>2017</v>
      </c>
      <c r="I1001" s="129" t="s">
        <v>33</v>
      </c>
      <c r="J1001" s="20">
        <v>4</v>
      </c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</row>
    <row r="1002" spans="1:76" ht="14.25" x14ac:dyDescent="0.2">
      <c r="A1002" s="125" t="s">
        <v>654</v>
      </c>
      <c r="B1002" s="89">
        <v>575</v>
      </c>
      <c r="C1002" s="126">
        <v>426</v>
      </c>
      <c r="D1002" s="126">
        <v>163</v>
      </c>
      <c r="E1002" s="126">
        <v>426</v>
      </c>
      <c r="F1002" s="126">
        <v>163</v>
      </c>
      <c r="G1002" s="21">
        <f t="shared" si="24"/>
        <v>138.876</v>
      </c>
      <c r="H1002" s="128">
        <v>1991</v>
      </c>
      <c r="I1002" s="129" t="s">
        <v>33</v>
      </c>
      <c r="J1002" s="20">
        <v>100</v>
      </c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</row>
    <row r="1003" spans="1:76" ht="14.25" x14ac:dyDescent="0.2">
      <c r="A1003" s="125" t="s">
        <v>655</v>
      </c>
      <c r="B1003" s="89">
        <v>576</v>
      </c>
      <c r="C1003" s="126">
        <v>273</v>
      </c>
      <c r="D1003" s="126">
        <v>26</v>
      </c>
      <c r="E1003" s="126">
        <v>273</v>
      </c>
      <c r="F1003" s="126">
        <v>26</v>
      </c>
      <c r="G1003" s="21">
        <f t="shared" si="24"/>
        <v>14.196000000000002</v>
      </c>
      <c r="H1003" s="128">
        <v>1991</v>
      </c>
      <c r="I1003" s="129" t="s">
        <v>33</v>
      </c>
      <c r="J1003" s="20">
        <v>100</v>
      </c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</row>
    <row r="1004" spans="1:76" ht="14.25" x14ac:dyDescent="0.2">
      <c r="A1004" s="125" t="s">
        <v>656</v>
      </c>
      <c r="B1004" s="89">
        <v>577</v>
      </c>
      <c r="C1004" s="126">
        <v>273</v>
      </c>
      <c r="D1004" s="126">
        <v>40</v>
      </c>
      <c r="E1004" s="126">
        <v>273</v>
      </c>
      <c r="F1004" s="126">
        <v>40</v>
      </c>
      <c r="G1004" s="21">
        <f t="shared" si="24"/>
        <v>21.840000000000003</v>
      </c>
      <c r="H1004" s="128">
        <v>1991</v>
      </c>
      <c r="I1004" s="129" t="s">
        <v>33</v>
      </c>
      <c r="J1004" s="20">
        <v>100</v>
      </c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</row>
    <row r="1005" spans="1:76" ht="14.25" x14ac:dyDescent="0.2">
      <c r="A1005" s="125" t="s">
        <v>657</v>
      </c>
      <c r="B1005" s="89">
        <v>581</v>
      </c>
      <c r="C1005" s="126">
        <v>273</v>
      </c>
      <c r="D1005" s="126">
        <v>45</v>
      </c>
      <c r="E1005" s="126">
        <v>273</v>
      </c>
      <c r="F1005" s="126">
        <v>45</v>
      </c>
      <c r="G1005" s="21">
        <f t="shared" si="24"/>
        <v>24.57</v>
      </c>
      <c r="H1005" s="128">
        <v>1991</v>
      </c>
      <c r="I1005" s="129" t="s">
        <v>33</v>
      </c>
      <c r="J1005" s="20">
        <v>100</v>
      </c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</row>
    <row r="1006" spans="1:76" ht="14.25" x14ac:dyDescent="0.2">
      <c r="A1006" s="125" t="s">
        <v>658</v>
      </c>
      <c r="B1006" s="89">
        <v>582</v>
      </c>
      <c r="C1006" s="126">
        <v>273</v>
      </c>
      <c r="D1006" s="126">
        <v>7</v>
      </c>
      <c r="E1006" s="126">
        <v>273</v>
      </c>
      <c r="F1006" s="126">
        <v>7</v>
      </c>
      <c r="G1006" s="21">
        <f t="shared" si="24"/>
        <v>3.8220000000000001</v>
      </c>
      <c r="H1006" s="128">
        <v>1991</v>
      </c>
      <c r="I1006" s="129" t="s">
        <v>33</v>
      </c>
      <c r="J1006" s="20">
        <v>100</v>
      </c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</row>
    <row r="1007" spans="1:76" ht="14.25" x14ac:dyDescent="0.2">
      <c r="A1007" s="125" t="s">
        <v>659</v>
      </c>
      <c r="B1007" s="89">
        <v>583</v>
      </c>
      <c r="C1007" s="126">
        <v>273</v>
      </c>
      <c r="D1007" s="126">
        <v>24</v>
      </c>
      <c r="E1007" s="126">
        <v>273</v>
      </c>
      <c r="F1007" s="126">
        <v>24</v>
      </c>
      <c r="G1007" s="21">
        <f t="shared" si="24"/>
        <v>13.104000000000001</v>
      </c>
      <c r="H1007" s="128">
        <v>1993</v>
      </c>
      <c r="I1007" s="129" t="s">
        <v>33</v>
      </c>
      <c r="J1007" s="20">
        <v>100</v>
      </c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</row>
    <row r="1008" spans="1:76" ht="15" x14ac:dyDescent="0.25">
      <c r="A1008" s="142"/>
      <c r="B1008" s="89">
        <v>583</v>
      </c>
      <c r="C1008" s="126">
        <v>273</v>
      </c>
      <c r="D1008" s="126">
        <v>51</v>
      </c>
      <c r="E1008" s="126">
        <v>273</v>
      </c>
      <c r="F1008" s="126">
        <v>51</v>
      </c>
      <c r="G1008" s="21">
        <f t="shared" si="24"/>
        <v>27.846000000000004</v>
      </c>
      <c r="H1008" s="143">
        <v>1993</v>
      </c>
      <c r="I1008" s="129" t="s">
        <v>33</v>
      </c>
      <c r="J1008" s="20">
        <v>100</v>
      </c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</row>
    <row r="1009" spans="1:76" ht="14.25" x14ac:dyDescent="0.2">
      <c r="A1009" s="125" t="s">
        <v>660</v>
      </c>
      <c r="B1009" s="89">
        <v>584</v>
      </c>
      <c r="C1009" s="126">
        <v>219</v>
      </c>
      <c r="D1009" s="126">
        <v>36</v>
      </c>
      <c r="E1009" s="126">
        <v>219</v>
      </c>
      <c r="F1009" s="126">
        <v>36</v>
      </c>
      <c r="G1009" s="21">
        <f t="shared" si="24"/>
        <v>15.768000000000001</v>
      </c>
      <c r="H1009" s="128">
        <v>1993</v>
      </c>
      <c r="I1009" s="129" t="s">
        <v>33</v>
      </c>
      <c r="J1009" s="20">
        <v>100</v>
      </c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</row>
    <row r="1010" spans="1:76" ht="14.25" x14ac:dyDescent="0.2">
      <c r="A1010" s="125" t="s">
        <v>661</v>
      </c>
      <c r="B1010" s="89">
        <v>558</v>
      </c>
      <c r="C1010" s="126">
        <v>325</v>
      </c>
      <c r="D1010" s="126">
        <v>8</v>
      </c>
      <c r="E1010" s="126">
        <v>325</v>
      </c>
      <c r="F1010" s="126">
        <v>8</v>
      </c>
      <c r="G1010" s="21">
        <f t="shared" si="24"/>
        <v>5.2</v>
      </c>
      <c r="H1010" s="128">
        <v>2012</v>
      </c>
      <c r="I1010" s="129" t="s">
        <v>21</v>
      </c>
      <c r="J1010" s="20">
        <v>24</v>
      </c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</row>
    <row r="1011" spans="1:76" ht="14.25" x14ac:dyDescent="0.2">
      <c r="A1011" s="125"/>
      <c r="B1011" s="89">
        <v>558</v>
      </c>
      <c r="C1011" s="126">
        <v>325</v>
      </c>
      <c r="D1011" s="128">
        <v>5</v>
      </c>
      <c r="E1011" s="126">
        <v>325</v>
      </c>
      <c r="F1011" s="128">
        <v>5</v>
      </c>
      <c r="G1011" s="21">
        <f t="shared" si="24"/>
        <v>3.25</v>
      </c>
      <c r="H1011" s="128">
        <v>2012</v>
      </c>
      <c r="I1011" s="129" t="s">
        <v>21</v>
      </c>
      <c r="J1011" s="20">
        <v>24</v>
      </c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</row>
    <row r="1012" spans="1:76" ht="15" x14ac:dyDescent="0.25">
      <c r="A1012" s="142"/>
      <c r="B1012" s="89">
        <v>558</v>
      </c>
      <c r="C1012" s="126">
        <v>325</v>
      </c>
      <c r="D1012" s="126">
        <v>81</v>
      </c>
      <c r="E1012" s="126">
        <v>325</v>
      </c>
      <c r="F1012" s="126">
        <v>81</v>
      </c>
      <c r="G1012" s="21">
        <f t="shared" si="24"/>
        <v>52.65</v>
      </c>
      <c r="H1012" s="143">
        <v>2012</v>
      </c>
      <c r="I1012" s="129" t="s">
        <v>21</v>
      </c>
      <c r="J1012" s="20">
        <v>24</v>
      </c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</row>
    <row r="1013" spans="1:76" ht="14.25" x14ac:dyDescent="0.2">
      <c r="A1013" s="144" t="s">
        <v>662</v>
      </c>
      <c r="B1013" s="89">
        <v>558</v>
      </c>
      <c r="C1013" s="126">
        <v>219</v>
      </c>
      <c r="D1013" s="145">
        <v>26</v>
      </c>
      <c r="E1013" s="126">
        <v>219</v>
      </c>
      <c r="F1013" s="145">
        <v>26</v>
      </c>
      <c r="G1013" s="21">
        <f t="shared" si="24"/>
        <v>11.388</v>
      </c>
      <c r="H1013" s="143">
        <v>1993</v>
      </c>
      <c r="I1013" s="129" t="s">
        <v>21</v>
      </c>
      <c r="J1013" s="20">
        <v>100</v>
      </c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</row>
    <row r="1014" spans="1:76" ht="14.25" x14ac:dyDescent="0.2">
      <c r="A1014" s="144" t="s">
        <v>663</v>
      </c>
      <c r="B1014" s="89">
        <v>558</v>
      </c>
      <c r="C1014" s="126">
        <v>219</v>
      </c>
      <c r="D1014" s="145">
        <v>24</v>
      </c>
      <c r="E1014" s="126">
        <v>219</v>
      </c>
      <c r="F1014" s="145">
        <v>24</v>
      </c>
      <c r="G1014" s="21">
        <f t="shared" si="24"/>
        <v>10.512</v>
      </c>
      <c r="H1014" s="143">
        <v>1993</v>
      </c>
      <c r="I1014" s="129" t="s">
        <v>21</v>
      </c>
      <c r="J1014" s="20">
        <v>100</v>
      </c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</row>
    <row r="1015" spans="1:76" ht="14.25" x14ac:dyDescent="0.2">
      <c r="A1015" s="125" t="s">
        <v>664</v>
      </c>
      <c r="B1015" s="302" t="s">
        <v>665</v>
      </c>
      <c r="C1015" s="128">
        <v>273</v>
      </c>
      <c r="D1015" s="129">
        <v>20.010000000000002</v>
      </c>
      <c r="E1015" s="128">
        <v>273</v>
      </c>
      <c r="F1015" s="129">
        <v>20.010000000000002</v>
      </c>
      <c r="G1015" s="21">
        <f t="shared" si="24"/>
        <v>10.925460000000001</v>
      </c>
      <c r="H1015" s="128">
        <v>2011</v>
      </c>
      <c r="I1015" s="129" t="s">
        <v>21</v>
      </c>
      <c r="J1015" s="20">
        <v>28</v>
      </c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</row>
    <row r="1016" spans="1:76" ht="14.25" x14ac:dyDescent="0.2">
      <c r="A1016" s="125"/>
      <c r="B1016" s="303"/>
      <c r="C1016" s="128">
        <v>273</v>
      </c>
      <c r="D1016" s="129">
        <v>5</v>
      </c>
      <c r="E1016" s="128">
        <v>273</v>
      </c>
      <c r="F1016" s="129">
        <v>5</v>
      </c>
      <c r="G1016" s="21">
        <f t="shared" si="24"/>
        <v>2.7300000000000004</v>
      </c>
      <c r="H1016" s="128">
        <v>2011</v>
      </c>
      <c r="I1016" s="129" t="s">
        <v>21</v>
      </c>
      <c r="J1016" s="20">
        <v>28</v>
      </c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</row>
    <row r="1017" spans="1:76" ht="14.25" x14ac:dyDescent="0.2">
      <c r="A1017" s="125"/>
      <c r="B1017" s="303"/>
      <c r="C1017" s="128">
        <v>273</v>
      </c>
      <c r="D1017" s="129">
        <v>30.55</v>
      </c>
      <c r="E1017" s="128">
        <v>273</v>
      </c>
      <c r="F1017" s="129">
        <v>30.55</v>
      </c>
      <c r="G1017" s="21">
        <f t="shared" si="24"/>
        <v>16.680300000000003</v>
      </c>
      <c r="H1017" s="128">
        <v>2011</v>
      </c>
      <c r="I1017" s="129" t="s">
        <v>21</v>
      </c>
      <c r="J1017" s="20">
        <v>28</v>
      </c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</row>
    <row r="1018" spans="1:76" ht="14.25" x14ac:dyDescent="0.2">
      <c r="A1018" s="125"/>
      <c r="B1018" s="303"/>
      <c r="C1018" s="128">
        <v>273</v>
      </c>
      <c r="D1018" s="129">
        <v>30.56</v>
      </c>
      <c r="E1018" s="128">
        <v>273</v>
      </c>
      <c r="F1018" s="129">
        <v>30.56</v>
      </c>
      <c r="G1018" s="21">
        <f t="shared" si="24"/>
        <v>16.685760000000002</v>
      </c>
      <c r="H1018" s="128">
        <v>2011</v>
      </c>
      <c r="I1018" s="129" t="s">
        <v>21</v>
      </c>
      <c r="J1018" s="20">
        <v>28</v>
      </c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</row>
    <row r="1019" spans="1:76" ht="14.25" x14ac:dyDescent="0.2">
      <c r="A1019" s="125"/>
      <c r="B1019" s="303"/>
      <c r="C1019" s="128">
        <v>273</v>
      </c>
      <c r="D1019" s="129">
        <v>26.07</v>
      </c>
      <c r="E1019" s="128">
        <v>273</v>
      </c>
      <c r="F1019" s="129">
        <v>26.07</v>
      </c>
      <c r="G1019" s="21">
        <f t="shared" si="24"/>
        <v>14.234220000000001</v>
      </c>
      <c r="H1019" s="128">
        <v>2011</v>
      </c>
      <c r="I1019" s="129" t="s">
        <v>21</v>
      </c>
      <c r="J1019" s="20">
        <v>28</v>
      </c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</row>
    <row r="1020" spans="1:76" ht="14.25" x14ac:dyDescent="0.2">
      <c r="A1020" s="125"/>
      <c r="B1020" s="303"/>
      <c r="C1020" s="128">
        <v>273</v>
      </c>
      <c r="D1020" s="129">
        <v>15.88</v>
      </c>
      <c r="E1020" s="128">
        <v>273</v>
      </c>
      <c r="F1020" s="129">
        <v>15.88</v>
      </c>
      <c r="G1020" s="21">
        <f t="shared" si="24"/>
        <v>8.6704800000000013</v>
      </c>
      <c r="H1020" s="128">
        <v>2011</v>
      </c>
      <c r="I1020" s="129" t="s">
        <v>21</v>
      </c>
      <c r="J1020" s="20">
        <v>28</v>
      </c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</row>
    <row r="1021" spans="1:76" ht="14.25" x14ac:dyDescent="0.2">
      <c r="A1021" s="125"/>
      <c r="B1021" s="303"/>
      <c r="C1021" s="128">
        <v>273</v>
      </c>
      <c r="D1021" s="129">
        <v>37.35</v>
      </c>
      <c r="E1021" s="128">
        <v>273</v>
      </c>
      <c r="F1021" s="129">
        <v>37.35</v>
      </c>
      <c r="G1021" s="21">
        <f t="shared" si="24"/>
        <v>20.393100000000004</v>
      </c>
      <c r="H1021" s="128">
        <v>2011</v>
      </c>
      <c r="I1021" s="129" t="s">
        <v>21</v>
      </c>
      <c r="J1021" s="20">
        <v>28</v>
      </c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</row>
    <row r="1022" spans="1:76" ht="14.25" x14ac:dyDescent="0.2">
      <c r="A1022" s="125"/>
      <c r="B1022" s="303"/>
      <c r="C1022" s="128">
        <v>273</v>
      </c>
      <c r="D1022" s="129">
        <v>28.09</v>
      </c>
      <c r="E1022" s="128">
        <v>273</v>
      </c>
      <c r="F1022" s="129">
        <v>28.09</v>
      </c>
      <c r="G1022" s="21">
        <f t="shared" si="24"/>
        <v>15.337140000000002</v>
      </c>
      <c r="H1022" s="128">
        <v>2011</v>
      </c>
      <c r="I1022" s="129" t="s">
        <v>21</v>
      </c>
      <c r="J1022" s="20">
        <v>28</v>
      </c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</row>
    <row r="1023" spans="1:76" ht="14.25" x14ac:dyDescent="0.2">
      <c r="A1023" s="125" t="s">
        <v>666</v>
      </c>
      <c r="B1023" s="303"/>
      <c r="C1023" s="128">
        <v>273</v>
      </c>
      <c r="D1023" s="126">
        <v>39.65</v>
      </c>
      <c r="E1023" s="128">
        <v>273</v>
      </c>
      <c r="F1023" s="126">
        <v>39.65</v>
      </c>
      <c r="G1023" s="21">
        <f t="shared" si="24"/>
        <v>21.648900000000001</v>
      </c>
      <c r="H1023" s="128">
        <v>2011</v>
      </c>
      <c r="I1023" s="129" t="s">
        <v>23</v>
      </c>
      <c r="J1023" s="20">
        <v>28</v>
      </c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</row>
    <row r="1024" spans="1:76" ht="14.25" x14ac:dyDescent="0.2">
      <c r="A1024" s="125"/>
      <c r="B1024" s="303"/>
      <c r="C1024" s="128">
        <v>273</v>
      </c>
      <c r="D1024" s="126">
        <v>83</v>
      </c>
      <c r="E1024" s="128">
        <v>273</v>
      </c>
      <c r="F1024" s="126">
        <v>83</v>
      </c>
      <c r="G1024" s="21">
        <f t="shared" si="24"/>
        <v>45.318000000000005</v>
      </c>
      <c r="H1024" s="128">
        <v>2011</v>
      </c>
      <c r="I1024" s="129" t="s">
        <v>23</v>
      </c>
      <c r="J1024" s="20">
        <v>28</v>
      </c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</row>
    <row r="1025" spans="1:76" ht="14.25" x14ac:dyDescent="0.2">
      <c r="A1025" s="125"/>
      <c r="B1025" s="303"/>
      <c r="C1025" s="128">
        <v>273</v>
      </c>
      <c r="D1025" s="126">
        <v>45</v>
      </c>
      <c r="E1025" s="128">
        <v>273</v>
      </c>
      <c r="F1025" s="126">
        <v>45</v>
      </c>
      <c r="G1025" s="21">
        <f t="shared" si="24"/>
        <v>24.57</v>
      </c>
      <c r="H1025" s="128">
        <v>2011</v>
      </c>
      <c r="I1025" s="129" t="s">
        <v>23</v>
      </c>
      <c r="J1025" s="20">
        <v>28</v>
      </c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</row>
    <row r="1026" spans="1:76" s="81" customFormat="1" ht="14.25" x14ac:dyDescent="0.2">
      <c r="A1026" s="144"/>
      <c r="B1026" s="303"/>
      <c r="C1026" s="145">
        <v>273</v>
      </c>
      <c r="D1026" s="145">
        <v>53.4</v>
      </c>
      <c r="E1026" s="145">
        <v>273</v>
      </c>
      <c r="F1026" s="145">
        <v>53.4</v>
      </c>
      <c r="G1026" s="21">
        <f t="shared" si="24"/>
        <v>29.156400000000001</v>
      </c>
      <c r="H1026" s="128">
        <v>2013</v>
      </c>
      <c r="I1026" s="129" t="s">
        <v>23</v>
      </c>
      <c r="J1026" s="20">
        <v>20</v>
      </c>
      <c r="K1026" s="80"/>
      <c r="L1026" s="80"/>
      <c r="M1026" s="80"/>
      <c r="N1026" s="80"/>
      <c r="O1026" s="80"/>
      <c r="P1026" s="80"/>
      <c r="Q1026" s="80"/>
      <c r="R1026" s="80"/>
      <c r="S1026" s="80"/>
      <c r="T1026" s="80"/>
      <c r="U1026" s="80"/>
      <c r="V1026" s="80"/>
      <c r="W1026" s="80"/>
      <c r="X1026" s="80"/>
      <c r="Y1026" s="80"/>
      <c r="Z1026" s="80"/>
      <c r="AA1026" s="80"/>
      <c r="AB1026" s="80"/>
      <c r="AC1026" s="80"/>
      <c r="AD1026" s="80"/>
      <c r="AE1026" s="80"/>
      <c r="AF1026" s="80"/>
      <c r="AG1026" s="80"/>
      <c r="AH1026" s="80"/>
      <c r="AI1026" s="80"/>
      <c r="AJ1026" s="80"/>
      <c r="AK1026" s="80"/>
      <c r="AL1026" s="80"/>
      <c r="AM1026" s="80"/>
      <c r="AN1026" s="80"/>
      <c r="AO1026" s="80"/>
      <c r="AP1026" s="80"/>
      <c r="AQ1026" s="80"/>
      <c r="AR1026" s="80"/>
      <c r="AS1026" s="80"/>
      <c r="AT1026" s="80"/>
      <c r="AU1026" s="80"/>
      <c r="AV1026" s="80"/>
      <c r="AW1026" s="80"/>
      <c r="AX1026" s="80"/>
      <c r="AY1026" s="80"/>
      <c r="AZ1026" s="80"/>
      <c r="BA1026" s="80"/>
      <c r="BB1026" s="80"/>
      <c r="BC1026" s="80"/>
      <c r="BD1026" s="80"/>
      <c r="BE1026" s="80"/>
      <c r="BF1026" s="80"/>
      <c r="BG1026" s="80"/>
      <c r="BH1026" s="80"/>
      <c r="BI1026" s="80"/>
      <c r="BJ1026" s="80"/>
      <c r="BK1026" s="80"/>
      <c r="BL1026" s="80"/>
      <c r="BM1026" s="80"/>
      <c r="BN1026" s="80"/>
      <c r="BO1026" s="80"/>
      <c r="BP1026" s="80"/>
      <c r="BQ1026" s="80"/>
      <c r="BR1026" s="80"/>
      <c r="BS1026" s="80"/>
      <c r="BT1026" s="80"/>
      <c r="BU1026" s="80"/>
      <c r="BV1026" s="80"/>
      <c r="BW1026" s="80"/>
      <c r="BX1026" s="80"/>
    </row>
    <row r="1027" spans="1:76" s="81" customFormat="1" ht="14.25" x14ac:dyDescent="0.2">
      <c r="A1027" s="144"/>
      <c r="B1027" s="304"/>
      <c r="C1027" s="145">
        <v>219</v>
      </c>
      <c r="D1027" s="145">
        <v>2.5</v>
      </c>
      <c r="E1027" s="145">
        <v>219</v>
      </c>
      <c r="F1027" s="145">
        <v>2.5</v>
      </c>
      <c r="G1027" s="21">
        <f t="shared" si="24"/>
        <v>1.095</v>
      </c>
      <c r="H1027" s="128">
        <v>2013</v>
      </c>
      <c r="I1027" s="129" t="s">
        <v>23</v>
      </c>
      <c r="J1027" s="20">
        <v>20</v>
      </c>
      <c r="K1027" s="80"/>
      <c r="L1027" s="80"/>
      <c r="M1027" s="80"/>
      <c r="N1027" s="80"/>
      <c r="O1027" s="80"/>
      <c r="P1027" s="80"/>
      <c r="Q1027" s="80"/>
      <c r="R1027" s="80"/>
      <c r="S1027" s="80"/>
      <c r="T1027" s="80"/>
      <c r="U1027" s="80"/>
      <c r="V1027" s="80"/>
      <c r="W1027" s="80"/>
      <c r="X1027" s="80"/>
      <c r="Y1027" s="80"/>
      <c r="Z1027" s="80"/>
      <c r="AA1027" s="80"/>
      <c r="AB1027" s="80"/>
      <c r="AC1027" s="80"/>
      <c r="AD1027" s="80"/>
      <c r="AE1027" s="80"/>
      <c r="AF1027" s="80"/>
      <c r="AG1027" s="80"/>
      <c r="AH1027" s="80"/>
      <c r="AI1027" s="80"/>
      <c r="AJ1027" s="80"/>
      <c r="AK1027" s="80"/>
      <c r="AL1027" s="80"/>
      <c r="AM1027" s="80"/>
      <c r="AN1027" s="80"/>
      <c r="AO1027" s="80"/>
      <c r="AP1027" s="80"/>
      <c r="AQ1027" s="80"/>
      <c r="AR1027" s="80"/>
      <c r="AS1027" s="80"/>
      <c r="AT1027" s="80"/>
      <c r="AU1027" s="80"/>
      <c r="AV1027" s="80"/>
      <c r="AW1027" s="80"/>
      <c r="AX1027" s="80"/>
      <c r="AY1027" s="80"/>
      <c r="AZ1027" s="80"/>
      <c r="BA1027" s="80"/>
      <c r="BB1027" s="80"/>
      <c r="BC1027" s="80"/>
      <c r="BD1027" s="80"/>
      <c r="BE1027" s="80"/>
      <c r="BF1027" s="80"/>
      <c r="BG1027" s="80"/>
      <c r="BH1027" s="80"/>
      <c r="BI1027" s="80"/>
      <c r="BJ1027" s="80"/>
      <c r="BK1027" s="80"/>
      <c r="BL1027" s="80"/>
      <c r="BM1027" s="80"/>
      <c r="BN1027" s="80"/>
      <c r="BO1027" s="80"/>
      <c r="BP1027" s="80"/>
      <c r="BQ1027" s="80"/>
      <c r="BR1027" s="80"/>
      <c r="BS1027" s="80"/>
      <c r="BT1027" s="80"/>
      <c r="BU1027" s="80"/>
      <c r="BV1027" s="80"/>
      <c r="BW1027" s="80"/>
      <c r="BX1027" s="80"/>
    </row>
    <row r="1028" spans="1:76" ht="14.25" x14ac:dyDescent="0.2">
      <c r="A1028" s="125" t="s">
        <v>667</v>
      </c>
      <c r="B1028" s="89">
        <v>666</v>
      </c>
      <c r="C1028" s="126">
        <v>219</v>
      </c>
      <c r="D1028" s="126">
        <v>178</v>
      </c>
      <c r="E1028" s="126">
        <v>219</v>
      </c>
      <c r="F1028" s="126">
        <v>178</v>
      </c>
      <c r="G1028" s="21">
        <f t="shared" si="24"/>
        <v>77.963999999999999</v>
      </c>
      <c r="H1028" s="128">
        <v>1987</v>
      </c>
      <c r="I1028" s="129" t="s">
        <v>21</v>
      </c>
      <c r="J1028" s="20">
        <v>100</v>
      </c>
    </row>
    <row r="1029" spans="1:76" ht="14.25" x14ac:dyDescent="0.2">
      <c r="A1029" s="144"/>
      <c r="B1029" s="89">
        <v>666</v>
      </c>
      <c r="C1029" s="145">
        <v>159</v>
      </c>
      <c r="D1029" s="145">
        <v>9</v>
      </c>
      <c r="E1029" s="145">
        <v>159</v>
      </c>
      <c r="F1029" s="145">
        <v>9</v>
      </c>
      <c r="G1029" s="21">
        <f t="shared" si="24"/>
        <v>2.8620000000000001</v>
      </c>
      <c r="H1029" s="143">
        <v>2016</v>
      </c>
      <c r="I1029" s="129" t="s">
        <v>21</v>
      </c>
      <c r="J1029" s="20">
        <v>8</v>
      </c>
    </row>
    <row r="1030" spans="1:76" ht="15" thickBot="1" x14ac:dyDescent="0.25">
      <c r="A1030" s="146" t="s">
        <v>668</v>
      </c>
      <c r="B1030" s="89">
        <v>667</v>
      </c>
      <c r="C1030" s="147">
        <v>325</v>
      </c>
      <c r="D1030" s="147">
        <v>265</v>
      </c>
      <c r="E1030" s="147">
        <v>325</v>
      </c>
      <c r="F1030" s="147">
        <v>265</v>
      </c>
      <c r="G1030" s="21">
        <f t="shared" si="24"/>
        <v>172.25</v>
      </c>
      <c r="H1030" s="148">
        <v>1987</v>
      </c>
      <c r="I1030" s="149" t="s">
        <v>23</v>
      </c>
      <c r="J1030" s="20">
        <v>100</v>
      </c>
    </row>
    <row r="1031" spans="1:76" ht="15.75" thickBot="1" x14ac:dyDescent="0.3">
      <c r="A1031" s="130" t="s">
        <v>650</v>
      </c>
      <c r="B1031" s="150"/>
      <c r="C1031" s="151"/>
      <c r="D1031" s="133">
        <f>SUM(D999:D1030)</f>
        <v>1574.06</v>
      </c>
      <c r="E1031" s="133">
        <f>D1031+F1031</f>
        <v>3148.12</v>
      </c>
      <c r="F1031" s="133">
        <f>SUM(F999:F1030)</f>
        <v>1574.06</v>
      </c>
      <c r="G1031" s="133">
        <f>SUM(G999:G1030)</f>
        <v>931.72876000000008</v>
      </c>
      <c r="H1031" s="152"/>
      <c r="I1031" s="152"/>
      <c r="J1031" s="136"/>
    </row>
    <row r="1032" spans="1:76" ht="15" x14ac:dyDescent="0.25">
      <c r="A1032" s="142" t="s">
        <v>669</v>
      </c>
      <c r="B1032" s="142"/>
      <c r="C1032" s="145"/>
      <c r="D1032" s="145"/>
      <c r="E1032" s="145"/>
      <c r="F1032" s="145"/>
      <c r="G1032" s="145"/>
      <c r="H1032" s="153"/>
      <c r="I1032" s="153"/>
      <c r="J1032" s="42"/>
    </row>
    <row r="1033" spans="1:76" ht="22.5" x14ac:dyDescent="0.2">
      <c r="A1033" s="125" t="s">
        <v>670</v>
      </c>
      <c r="B1033" s="66" t="s">
        <v>57</v>
      </c>
      <c r="C1033" s="126">
        <v>89</v>
      </c>
      <c r="D1033" s="126">
        <v>32.6</v>
      </c>
      <c r="E1033" s="126">
        <v>89</v>
      </c>
      <c r="F1033" s="126">
        <v>32.6</v>
      </c>
      <c r="G1033" s="21">
        <f t="shared" ref="G1033:G1096" si="25">((C1033/1000)*D1033)+((E1033/1000)*F1033)</f>
        <v>5.8028000000000004</v>
      </c>
      <c r="H1033" s="128">
        <v>2008</v>
      </c>
      <c r="I1033" s="129" t="s">
        <v>33</v>
      </c>
      <c r="J1033" s="20">
        <v>40</v>
      </c>
    </row>
    <row r="1034" spans="1:76" ht="14.25" x14ac:dyDescent="0.2">
      <c r="A1034" s="125" t="s">
        <v>671</v>
      </c>
      <c r="B1034" s="154" t="s">
        <v>27</v>
      </c>
      <c r="C1034" s="125">
        <v>108</v>
      </c>
      <c r="D1034" s="126">
        <v>6</v>
      </c>
      <c r="E1034" s="125">
        <v>108</v>
      </c>
      <c r="F1034" s="126">
        <v>6</v>
      </c>
      <c r="G1034" s="21">
        <f t="shared" si="25"/>
        <v>1.296</v>
      </c>
      <c r="H1034" s="128">
        <v>2002</v>
      </c>
      <c r="I1034" s="129" t="s">
        <v>33</v>
      </c>
      <c r="J1034" s="20">
        <v>64</v>
      </c>
    </row>
    <row r="1035" spans="1:76" ht="14.25" x14ac:dyDescent="0.2">
      <c r="A1035" s="125" t="s">
        <v>672</v>
      </c>
      <c r="B1035" s="154" t="s">
        <v>27</v>
      </c>
      <c r="C1035" s="125">
        <v>108</v>
      </c>
      <c r="D1035" s="126">
        <v>13</v>
      </c>
      <c r="E1035" s="125">
        <v>108</v>
      </c>
      <c r="F1035" s="126">
        <v>13</v>
      </c>
      <c r="G1035" s="21">
        <f t="shared" si="25"/>
        <v>2.8079999999999998</v>
      </c>
      <c r="H1035" s="128">
        <v>2002</v>
      </c>
      <c r="I1035" s="129" t="s">
        <v>33</v>
      </c>
      <c r="J1035" s="20">
        <v>64</v>
      </c>
    </row>
    <row r="1036" spans="1:76" ht="14.25" x14ac:dyDescent="0.2">
      <c r="A1036" s="146" t="s">
        <v>673</v>
      </c>
      <c r="B1036" s="154" t="s">
        <v>27</v>
      </c>
      <c r="C1036" s="125">
        <v>108</v>
      </c>
      <c r="D1036" s="126">
        <v>14</v>
      </c>
      <c r="E1036" s="125">
        <v>108</v>
      </c>
      <c r="F1036" s="126">
        <v>14</v>
      </c>
      <c r="G1036" s="21">
        <f t="shared" si="25"/>
        <v>3.024</v>
      </c>
      <c r="H1036" s="128">
        <v>2002</v>
      </c>
      <c r="I1036" s="129" t="s">
        <v>33</v>
      </c>
      <c r="J1036" s="20">
        <v>64</v>
      </c>
    </row>
    <row r="1037" spans="1:76" ht="14.25" x14ac:dyDescent="0.2">
      <c r="A1037" s="146" t="s">
        <v>674</v>
      </c>
      <c r="B1037" s="154" t="s">
        <v>27</v>
      </c>
      <c r="C1037" s="125">
        <v>89</v>
      </c>
      <c r="D1037" s="126">
        <v>44.2</v>
      </c>
      <c r="E1037" s="125">
        <v>89</v>
      </c>
      <c r="F1037" s="126">
        <v>44.2</v>
      </c>
      <c r="G1037" s="21">
        <f t="shared" si="25"/>
        <v>7.8676000000000004</v>
      </c>
      <c r="H1037" s="128">
        <v>2004</v>
      </c>
      <c r="I1037" s="129" t="s">
        <v>33</v>
      </c>
      <c r="J1037" s="20">
        <v>56</v>
      </c>
    </row>
    <row r="1038" spans="1:76" ht="14.25" x14ac:dyDescent="0.2">
      <c r="A1038" s="125" t="s">
        <v>675</v>
      </c>
      <c r="B1038" s="154" t="s">
        <v>27</v>
      </c>
      <c r="C1038" s="125">
        <v>114</v>
      </c>
      <c r="D1038" s="126">
        <v>23.8</v>
      </c>
      <c r="E1038" s="125">
        <v>114</v>
      </c>
      <c r="F1038" s="126">
        <v>23.8</v>
      </c>
      <c r="G1038" s="21">
        <f t="shared" si="25"/>
        <v>5.4264000000000001</v>
      </c>
      <c r="H1038" s="128">
        <v>2010</v>
      </c>
      <c r="I1038" s="129" t="s">
        <v>33</v>
      </c>
      <c r="J1038" s="20">
        <v>32</v>
      </c>
    </row>
    <row r="1039" spans="1:76" ht="14.25" x14ac:dyDescent="0.2">
      <c r="A1039" s="125" t="s">
        <v>676</v>
      </c>
      <c r="B1039" s="154" t="s">
        <v>27</v>
      </c>
      <c r="C1039" s="126">
        <v>89</v>
      </c>
      <c r="D1039" s="126">
        <v>83</v>
      </c>
      <c r="E1039" s="126">
        <v>89</v>
      </c>
      <c r="F1039" s="126">
        <v>83</v>
      </c>
      <c r="G1039" s="21">
        <f t="shared" si="25"/>
        <v>14.773999999999999</v>
      </c>
      <c r="H1039" s="128">
        <v>2004</v>
      </c>
      <c r="I1039" s="129" t="s">
        <v>33</v>
      </c>
      <c r="J1039" s="20">
        <v>56</v>
      </c>
    </row>
    <row r="1040" spans="1:76" ht="14.25" x14ac:dyDescent="0.2">
      <c r="A1040" s="155" t="s">
        <v>677</v>
      </c>
      <c r="B1040" s="156" t="s">
        <v>678</v>
      </c>
      <c r="C1040" s="126">
        <v>219</v>
      </c>
      <c r="D1040" s="126">
        <v>194</v>
      </c>
      <c r="E1040" s="126">
        <v>219</v>
      </c>
      <c r="F1040" s="126">
        <v>194</v>
      </c>
      <c r="G1040" s="21">
        <f t="shared" si="25"/>
        <v>84.971999999999994</v>
      </c>
      <c r="H1040" s="128">
        <v>2006</v>
      </c>
      <c r="I1040" s="129" t="s">
        <v>33</v>
      </c>
      <c r="J1040" s="20">
        <v>48</v>
      </c>
    </row>
    <row r="1041" spans="1:76" ht="14.25" x14ac:dyDescent="0.2">
      <c r="A1041" s="156" t="s">
        <v>679</v>
      </c>
      <c r="B1041" s="156" t="s">
        <v>678</v>
      </c>
      <c r="C1041" s="146">
        <v>89</v>
      </c>
      <c r="D1041" s="147">
        <v>48</v>
      </c>
      <c r="E1041" s="146">
        <v>89</v>
      </c>
      <c r="F1041" s="147">
        <v>48</v>
      </c>
      <c r="G1041" s="21">
        <f t="shared" si="25"/>
        <v>8.5440000000000005</v>
      </c>
      <c r="H1041" s="128">
        <v>2006</v>
      </c>
      <c r="I1041" s="149" t="s">
        <v>33</v>
      </c>
      <c r="J1041" s="20">
        <v>48</v>
      </c>
    </row>
    <row r="1042" spans="1:76" ht="22.5" x14ac:dyDescent="0.2">
      <c r="A1042" s="156" t="s">
        <v>680</v>
      </c>
      <c r="B1042" s="66" t="s">
        <v>681</v>
      </c>
      <c r="C1042" s="125">
        <v>108</v>
      </c>
      <c r="D1042" s="126">
        <v>34.6</v>
      </c>
      <c r="E1042" s="125">
        <v>108</v>
      </c>
      <c r="F1042" s="126">
        <v>34.6</v>
      </c>
      <c r="G1042" s="21">
        <f t="shared" si="25"/>
        <v>7.4736000000000002</v>
      </c>
      <c r="H1042" s="128">
        <v>2009</v>
      </c>
      <c r="I1042" s="149" t="s">
        <v>33</v>
      </c>
      <c r="J1042" s="20">
        <v>36</v>
      </c>
    </row>
    <row r="1043" spans="1:76" ht="21" customHeight="1" x14ac:dyDescent="0.2">
      <c r="A1043" s="156" t="s">
        <v>682</v>
      </c>
      <c r="B1043" s="321" t="s">
        <v>683</v>
      </c>
      <c r="C1043" s="125">
        <v>133</v>
      </c>
      <c r="D1043" s="126">
        <v>37</v>
      </c>
      <c r="E1043" s="125">
        <v>133</v>
      </c>
      <c r="F1043" s="126">
        <v>37</v>
      </c>
      <c r="G1043" s="21">
        <f t="shared" si="25"/>
        <v>9.8420000000000005</v>
      </c>
      <c r="H1043" s="148">
        <v>2010</v>
      </c>
      <c r="I1043" s="149" t="s">
        <v>33</v>
      </c>
      <c r="J1043" s="20">
        <v>32</v>
      </c>
    </row>
    <row r="1044" spans="1:76" ht="22.5" customHeight="1" x14ac:dyDescent="0.2">
      <c r="A1044" s="156" t="s">
        <v>684</v>
      </c>
      <c r="B1044" s="322"/>
      <c r="C1044" s="125">
        <v>108</v>
      </c>
      <c r="D1044" s="126">
        <v>96.1</v>
      </c>
      <c r="E1044" s="125">
        <v>108</v>
      </c>
      <c r="F1044" s="126">
        <v>96.1</v>
      </c>
      <c r="G1044" s="21">
        <f t="shared" si="25"/>
        <v>20.7576</v>
      </c>
      <c r="H1044" s="148">
        <v>2010</v>
      </c>
      <c r="I1044" s="149" t="s">
        <v>33</v>
      </c>
      <c r="J1044" s="20">
        <v>32</v>
      </c>
    </row>
    <row r="1045" spans="1:76" ht="22.5" customHeight="1" x14ac:dyDescent="0.2">
      <c r="A1045" s="156" t="s">
        <v>685</v>
      </c>
      <c r="B1045" s="305" t="s">
        <v>27</v>
      </c>
      <c r="C1045" s="125">
        <v>108</v>
      </c>
      <c r="D1045" s="126">
        <v>74.099999999999994</v>
      </c>
      <c r="E1045" s="125">
        <v>108</v>
      </c>
      <c r="F1045" s="126">
        <v>74.099999999999994</v>
      </c>
      <c r="G1045" s="21">
        <f t="shared" si="25"/>
        <v>16.005599999999998</v>
      </c>
      <c r="H1045" s="148">
        <v>2014</v>
      </c>
      <c r="I1045" s="149" t="s">
        <v>21</v>
      </c>
      <c r="J1045" s="20">
        <v>16</v>
      </c>
    </row>
    <row r="1046" spans="1:76" ht="22.5" customHeight="1" x14ac:dyDescent="0.2">
      <c r="A1046" s="156" t="s">
        <v>686</v>
      </c>
      <c r="B1046" s="306"/>
      <c r="C1046" s="125">
        <v>76</v>
      </c>
      <c r="D1046" s="126">
        <v>4.5999999999999996</v>
      </c>
      <c r="E1046" s="125">
        <v>76</v>
      </c>
      <c r="F1046" s="126">
        <v>4.5999999999999996</v>
      </c>
      <c r="G1046" s="21">
        <f t="shared" si="25"/>
        <v>0.69919999999999993</v>
      </c>
      <c r="H1046" s="148">
        <v>2014</v>
      </c>
      <c r="I1046" s="149" t="s">
        <v>21</v>
      </c>
      <c r="J1046" s="20">
        <v>16</v>
      </c>
    </row>
    <row r="1047" spans="1:76" ht="22.5" customHeight="1" x14ac:dyDescent="0.2">
      <c r="A1047" s="156" t="s">
        <v>687</v>
      </c>
      <c r="B1047" s="307"/>
      <c r="C1047" s="125">
        <v>89</v>
      </c>
      <c r="D1047" s="126">
        <v>57.6</v>
      </c>
      <c r="E1047" s="125">
        <v>89</v>
      </c>
      <c r="F1047" s="126">
        <v>57.6</v>
      </c>
      <c r="G1047" s="21">
        <f t="shared" si="25"/>
        <v>10.252800000000001</v>
      </c>
      <c r="H1047" s="148">
        <v>2014</v>
      </c>
      <c r="I1047" s="149" t="s">
        <v>21</v>
      </c>
      <c r="J1047" s="20">
        <v>16</v>
      </c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</row>
    <row r="1048" spans="1:76" ht="14.25" customHeight="1" x14ac:dyDescent="0.2">
      <c r="A1048" s="155" t="s">
        <v>688</v>
      </c>
      <c r="B1048" s="326" t="s">
        <v>689</v>
      </c>
      <c r="C1048" s="125">
        <v>273</v>
      </c>
      <c r="D1048" s="126">
        <v>200.5</v>
      </c>
      <c r="E1048" s="125">
        <v>273</v>
      </c>
      <c r="F1048" s="126">
        <v>200.5</v>
      </c>
      <c r="G1048" s="21">
        <f t="shared" si="25"/>
        <v>109.47300000000001</v>
      </c>
      <c r="H1048" s="128">
        <v>2011</v>
      </c>
      <c r="I1048" s="149" t="s">
        <v>21</v>
      </c>
      <c r="J1048" s="20">
        <v>28</v>
      </c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</row>
    <row r="1049" spans="1:76" ht="14.25" x14ac:dyDescent="0.2">
      <c r="A1049" s="125" t="s">
        <v>690</v>
      </c>
      <c r="B1049" s="327"/>
      <c r="C1049" s="125">
        <v>273</v>
      </c>
      <c r="D1049" s="126">
        <v>111.5</v>
      </c>
      <c r="E1049" s="125">
        <v>273</v>
      </c>
      <c r="F1049" s="126">
        <v>111.5</v>
      </c>
      <c r="G1049" s="21">
        <f t="shared" si="25"/>
        <v>60.879000000000005</v>
      </c>
      <c r="H1049" s="128">
        <v>2011</v>
      </c>
      <c r="I1049" s="149" t="s">
        <v>21</v>
      </c>
      <c r="J1049" s="20">
        <v>28</v>
      </c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</row>
    <row r="1050" spans="1:76" ht="14.25" x14ac:dyDescent="0.2">
      <c r="A1050" s="125" t="s">
        <v>691</v>
      </c>
      <c r="B1050" s="327"/>
      <c r="C1050" s="125">
        <v>273</v>
      </c>
      <c r="D1050" s="126">
        <v>54.5</v>
      </c>
      <c r="E1050" s="125">
        <v>273</v>
      </c>
      <c r="F1050" s="126">
        <v>54.5</v>
      </c>
      <c r="G1050" s="21">
        <f t="shared" si="25"/>
        <v>29.757000000000001</v>
      </c>
      <c r="H1050" s="128">
        <v>2011</v>
      </c>
      <c r="I1050" s="149" t="s">
        <v>21</v>
      </c>
      <c r="J1050" s="20">
        <v>28</v>
      </c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</row>
    <row r="1051" spans="1:76" ht="14.25" x14ac:dyDescent="0.2">
      <c r="A1051" s="125"/>
      <c r="B1051" s="327"/>
      <c r="C1051" s="125">
        <v>273</v>
      </c>
      <c r="D1051" s="126">
        <v>55.5</v>
      </c>
      <c r="E1051" s="125">
        <v>273</v>
      </c>
      <c r="F1051" s="126">
        <v>55.5</v>
      </c>
      <c r="G1051" s="21">
        <f t="shared" si="25"/>
        <v>30.303000000000001</v>
      </c>
      <c r="H1051" s="128">
        <v>2011</v>
      </c>
      <c r="I1051" s="149" t="s">
        <v>21</v>
      </c>
      <c r="J1051" s="20">
        <v>28</v>
      </c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</row>
    <row r="1052" spans="1:76" ht="14.25" x14ac:dyDescent="0.2">
      <c r="A1052" s="125" t="s">
        <v>692</v>
      </c>
      <c r="B1052" s="327"/>
      <c r="C1052" s="125">
        <v>273</v>
      </c>
      <c r="D1052" s="126">
        <v>175.5</v>
      </c>
      <c r="E1052" s="125">
        <v>273</v>
      </c>
      <c r="F1052" s="126">
        <v>175.5</v>
      </c>
      <c r="G1052" s="21">
        <f t="shared" si="25"/>
        <v>95.823000000000008</v>
      </c>
      <c r="H1052" s="128">
        <v>2011</v>
      </c>
      <c r="I1052" s="149" t="s">
        <v>21</v>
      </c>
      <c r="J1052" s="20">
        <v>28</v>
      </c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</row>
    <row r="1053" spans="1:76" ht="14.25" x14ac:dyDescent="0.2">
      <c r="A1053" s="125" t="s">
        <v>693</v>
      </c>
      <c r="B1053" s="327"/>
      <c r="C1053" s="125">
        <v>273</v>
      </c>
      <c r="D1053" s="126">
        <v>73</v>
      </c>
      <c r="E1053" s="125">
        <v>273</v>
      </c>
      <c r="F1053" s="126">
        <v>73</v>
      </c>
      <c r="G1053" s="21">
        <f t="shared" si="25"/>
        <v>39.858000000000004</v>
      </c>
      <c r="H1053" s="128">
        <v>2011</v>
      </c>
      <c r="I1053" s="149" t="s">
        <v>21</v>
      </c>
      <c r="J1053" s="20">
        <v>28</v>
      </c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</row>
    <row r="1054" spans="1:76" ht="14.25" x14ac:dyDescent="0.2">
      <c r="A1054" s="125" t="s">
        <v>694</v>
      </c>
      <c r="B1054" s="327"/>
      <c r="C1054" s="125">
        <v>273</v>
      </c>
      <c r="D1054" s="126">
        <v>152.1</v>
      </c>
      <c r="E1054" s="125">
        <v>273</v>
      </c>
      <c r="F1054" s="126">
        <v>152.1</v>
      </c>
      <c r="G1054" s="21">
        <f t="shared" si="25"/>
        <v>83.046599999999998</v>
      </c>
      <c r="H1054" s="128">
        <v>2017</v>
      </c>
      <c r="I1054" s="149" t="s">
        <v>21</v>
      </c>
      <c r="J1054" s="20">
        <v>4</v>
      </c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</row>
    <row r="1055" spans="1:76" ht="14.25" x14ac:dyDescent="0.2">
      <c r="A1055" s="125" t="s">
        <v>695</v>
      </c>
      <c r="B1055" s="327"/>
      <c r="C1055" s="125">
        <v>273</v>
      </c>
      <c r="D1055" s="126">
        <v>35</v>
      </c>
      <c r="E1055" s="125">
        <v>273</v>
      </c>
      <c r="F1055" s="126">
        <v>35</v>
      </c>
      <c r="G1055" s="21">
        <f t="shared" si="25"/>
        <v>19.110000000000003</v>
      </c>
      <c r="H1055" s="128">
        <v>2011</v>
      </c>
      <c r="I1055" s="149" t="s">
        <v>21</v>
      </c>
      <c r="J1055" s="20">
        <v>28</v>
      </c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</row>
    <row r="1056" spans="1:76" ht="14.25" x14ac:dyDescent="0.2">
      <c r="A1056" s="125" t="s">
        <v>696</v>
      </c>
      <c r="B1056" s="327"/>
      <c r="C1056" s="125">
        <v>219</v>
      </c>
      <c r="D1056" s="126">
        <v>25.2</v>
      </c>
      <c r="E1056" s="125">
        <v>219</v>
      </c>
      <c r="F1056" s="126">
        <v>25.2</v>
      </c>
      <c r="G1056" s="21">
        <f t="shared" si="25"/>
        <v>11.037599999999999</v>
      </c>
      <c r="H1056" s="128">
        <v>2011</v>
      </c>
      <c r="I1056" s="149" t="s">
        <v>21</v>
      </c>
      <c r="J1056" s="20">
        <v>28</v>
      </c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</row>
    <row r="1057" spans="1:76" ht="14.25" x14ac:dyDescent="0.2">
      <c r="A1057" s="125" t="s">
        <v>697</v>
      </c>
      <c r="B1057" s="327"/>
      <c r="C1057" s="125">
        <v>219</v>
      </c>
      <c r="D1057" s="126">
        <v>112.9</v>
      </c>
      <c r="E1057" s="125">
        <v>219</v>
      </c>
      <c r="F1057" s="126">
        <v>112.9</v>
      </c>
      <c r="G1057" s="21">
        <f t="shared" si="25"/>
        <v>49.450200000000002</v>
      </c>
      <c r="H1057" s="128">
        <v>2011</v>
      </c>
      <c r="I1057" s="149" t="s">
        <v>21</v>
      </c>
      <c r="J1057" s="20">
        <v>28</v>
      </c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</row>
    <row r="1058" spans="1:76" ht="14.25" x14ac:dyDescent="0.2">
      <c r="A1058" s="125" t="s">
        <v>698</v>
      </c>
      <c r="B1058" s="327"/>
      <c r="C1058" s="125">
        <v>219</v>
      </c>
      <c r="D1058" s="126">
        <v>93.27</v>
      </c>
      <c r="E1058" s="125">
        <v>219</v>
      </c>
      <c r="F1058" s="126">
        <v>93.27</v>
      </c>
      <c r="G1058" s="21">
        <f t="shared" si="25"/>
        <v>40.852260000000001</v>
      </c>
      <c r="H1058" s="128">
        <v>2015</v>
      </c>
      <c r="I1058" s="149" t="s">
        <v>21</v>
      </c>
      <c r="J1058" s="20">
        <v>12</v>
      </c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</row>
    <row r="1059" spans="1:76" ht="14.25" x14ac:dyDescent="0.2">
      <c r="A1059" s="125" t="s">
        <v>699</v>
      </c>
      <c r="B1059" s="294" t="s">
        <v>700</v>
      </c>
      <c r="C1059" s="125">
        <v>89</v>
      </c>
      <c r="D1059" s="125">
        <v>62.8</v>
      </c>
      <c r="E1059" s="125">
        <v>89</v>
      </c>
      <c r="F1059" s="125">
        <v>62.8</v>
      </c>
      <c r="G1059" s="21">
        <f t="shared" si="25"/>
        <v>11.178399999999998</v>
      </c>
      <c r="H1059" s="128">
        <v>2013</v>
      </c>
      <c r="I1059" s="149" t="s">
        <v>21</v>
      </c>
      <c r="J1059" s="20">
        <v>20</v>
      </c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</row>
    <row r="1060" spans="1:76" ht="14.25" x14ac:dyDescent="0.2">
      <c r="A1060" s="125" t="s">
        <v>701</v>
      </c>
      <c r="B1060" s="295"/>
      <c r="C1060" s="125">
        <v>89</v>
      </c>
      <c r="D1060" s="125">
        <v>11</v>
      </c>
      <c r="E1060" s="125">
        <v>89</v>
      </c>
      <c r="F1060" s="125">
        <v>11</v>
      </c>
      <c r="G1060" s="21">
        <f t="shared" si="25"/>
        <v>1.958</v>
      </c>
      <c r="H1060" s="128">
        <v>2013</v>
      </c>
      <c r="I1060" s="149" t="s">
        <v>21</v>
      </c>
      <c r="J1060" s="20">
        <v>20</v>
      </c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</row>
    <row r="1061" spans="1:76" ht="14.25" x14ac:dyDescent="0.2">
      <c r="A1061" s="125" t="s">
        <v>702</v>
      </c>
      <c r="B1061" s="154" t="s">
        <v>27</v>
      </c>
      <c r="C1061" s="125">
        <v>159</v>
      </c>
      <c r="D1061" s="126">
        <v>20.3</v>
      </c>
      <c r="E1061" s="125">
        <v>159</v>
      </c>
      <c r="F1061" s="126">
        <v>20.3</v>
      </c>
      <c r="G1061" s="21">
        <f t="shared" si="25"/>
        <v>6.4554</v>
      </c>
      <c r="H1061" s="128">
        <v>2011</v>
      </c>
      <c r="I1061" s="149" t="s">
        <v>21</v>
      </c>
      <c r="J1061" s="20">
        <v>28</v>
      </c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</row>
    <row r="1062" spans="1:76" ht="14.25" x14ac:dyDescent="0.2">
      <c r="A1062" s="125" t="s">
        <v>703</v>
      </c>
      <c r="B1062" s="154" t="s">
        <v>27</v>
      </c>
      <c r="C1062" s="125">
        <v>89</v>
      </c>
      <c r="D1062" s="126">
        <v>28.4</v>
      </c>
      <c r="E1062" s="125">
        <v>89</v>
      </c>
      <c r="F1062" s="126">
        <v>28.4</v>
      </c>
      <c r="G1062" s="21">
        <f t="shared" si="25"/>
        <v>5.0551999999999992</v>
      </c>
      <c r="H1062" s="128">
        <v>2011</v>
      </c>
      <c r="I1062" s="149" t="s">
        <v>21</v>
      </c>
      <c r="J1062" s="20">
        <v>28</v>
      </c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</row>
    <row r="1063" spans="1:76" ht="14.25" x14ac:dyDescent="0.2">
      <c r="A1063" s="125" t="s">
        <v>704</v>
      </c>
      <c r="B1063" s="294" t="s">
        <v>57</v>
      </c>
      <c r="C1063" s="126">
        <v>57</v>
      </c>
      <c r="D1063" s="126">
        <v>35.65</v>
      </c>
      <c r="E1063" s="126">
        <v>57</v>
      </c>
      <c r="F1063" s="126">
        <v>35.65</v>
      </c>
      <c r="G1063" s="21">
        <f t="shared" si="25"/>
        <v>4.0640999999999998</v>
      </c>
      <c r="H1063" s="128">
        <v>2005</v>
      </c>
      <c r="I1063" s="129" t="s">
        <v>33</v>
      </c>
      <c r="J1063" s="20">
        <v>52</v>
      </c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</row>
    <row r="1064" spans="1:76" ht="14.25" x14ac:dyDescent="0.2">
      <c r="A1064" s="125"/>
      <c r="B1064" s="316"/>
      <c r="C1064" s="126">
        <v>57</v>
      </c>
      <c r="D1064" s="126">
        <v>42.8</v>
      </c>
      <c r="E1064" s="126">
        <v>57</v>
      </c>
      <c r="F1064" s="126">
        <v>42.8</v>
      </c>
      <c r="G1064" s="21">
        <f t="shared" si="25"/>
        <v>4.8792</v>
      </c>
      <c r="H1064" s="128">
        <v>2005</v>
      </c>
      <c r="I1064" s="129" t="s">
        <v>33</v>
      </c>
      <c r="J1064" s="20">
        <v>52</v>
      </c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</row>
    <row r="1065" spans="1:76" ht="14.25" x14ac:dyDescent="0.2">
      <c r="A1065" s="125" t="s">
        <v>705</v>
      </c>
      <c r="B1065" s="316"/>
      <c r="C1065" s="126">
        <v>57</v>
      </c>
      <c r="D1065" s="126">
        <v>56.4</v>
      </c>
      <c r="E1065" s="126">
        <v>57</v>
      </c>
      <c r="F1065" s="126">
        <v>56.4</v>
      </c>
      <c r="G1065" s="21">
        <f t="shared" si="25"/>
        <v>6.4295999999999998</v>
      </c>
      <c r="H1065" s="128">
        <v>2005</v>
      </c>
      <c r="I1065" s="129" t="s">
        <v>33</v>
      </c>
      <c r="J1065" s="20">
        <v>52</v>
      </c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</row>
    <row r="1066" spans="1:76" ht="14.25" x14ac:dyDescent="0.2">
      <c r="A1066" s="125" t="s">
        <v>706</v>
      </c>
      <c r="B1066" s="295"/>
      <c r="C1066" s="126">
        <v>57</v>
      </c>
      <c r="D1066" s="126">
        <v>39.82</v>
      </c>
      <c r="E1066" s="126">
        <v>57</v>
      </c>
      <c r="F1066" s="126">
        <v>39.82</v>
      </c>
      <c r="G1066" s="21">
        <f t="shared" si="25"/>
        <v>4.5394800000000002</v>
      </c>
      <c r="H1066" s="128">
        <v>2008</v>
      </c>
      <c r="I1066" s="129" t="s">
        <v>23</v>
      </c>
      <c r="J1066" s="20">
        <v>40</v>
      </c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</row>
    <row r="1067" spans="1:76" ht="14.25" x14ac:dyDescent="0.2">
      <c r="A1067" s="125" t="s">
        <v>707</v>
      </c>
      <c r="B1067" s="157" t="s">
        <v>708</v>
      </c>
      <c r="C1067" s="126">
        <v>273</v>
      </c>
      <c r="D1067" s="127">
        <v>35</v>
      </c>
      <c r="E1067" s="126">
        <v>273</v>
      </c>
      <c r="F1067" s="127">
        <v>35</v>
      </c>
      <c r="G1067" s="21">
        <f t="shared" si="25"/>
        <v>19.110000000000003</v>
      </c>
      <c r="H1067" s="148" t="s">
        <v>18</v>
      </c>
      <c r="I1067" s="149" t="s">
        <v>33</v>
      </c>
      <c r="J1067" s="20">
        <v>100</v>
      </c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</row>
    <row r="1068" spans="1:76" ht="14.25" x14ac:dyDescent="0.2">
      <c r="A1068" s="125" t="s">
        <v>709</v>
      </c>
      <c r="B1068" s="157" t="s">
        <v>708</v>
      </c>
      <c r="C1068" s="126">
        <v>273</v>
      </c>
      <c r="D1068" s="127">
        <v>81</v>
      </c>
      <c r="E1068" s="126">
        <v>273</v>
      </c>
      <c r="F1068" s="127">
        <v>81</v>
      </c>
      <c r="G1068" s="21">
        <f t="shared" si="25"/>
        <v>44.226000000000006</v>
      </c>
      <c r="H1068" s="128" t="s">
        <v>18</v>
      </c>
      <c r="I1068" s="129" t="s">
        <v>33</v>
      </c>
      <c r="J1068" s="20">
        <v>100</v>
      </c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</row>
    <row r="1069" spans="1:76" ht="14.25" x14ac:dyDescent="0.2">
      <c r="A1069" s="125" t="s">
        <v>710</v>
      </c>
      <c r="B1069" s="157" t="s">
        <v>708</v>
      </c>
      <c r="C1069" s="158">
        <v>273</v>
      </c>
      <c r="D1069" s="159">
        <v>182</v>
      </c>
      <c r="E1069" s="158">
        <v>273</v>
      </c>
      <c r="F1069" s="160">
        <v>182</v>
      </c>
      <c r="G1069" s="21">
        <f t="shared" si="25"/>
        <v>99.372000000000014</v>
      </c>
      <c r="H1069" s="161" t="s">
        <v>18</v>
      </c>
      <c r="I1069" s="162" t="s">
        <v>33</v>
      </c>
      <c r="J1069" s="20">
        <v>100</v>
      </c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</row>
    <row r="1070" spans="1:76" ht="14.25" x14ac:dyDescent="0.2">
      <c r="A1070" s="125" t="s">
        <v>711</v>
      </c>
      <c r="B1070" s="163" t="s">
        <v>27</v>
      </c>
      <c r="C1070" s="125">
        <v>219</v>
      </c>
      <c r="D1070" s="127">
        <v>37.5</v>
      </c>
      <c r="E1070" s="164">
        <v>219</v>
      </c>
      <c r="F1070" s="127">
        <v>37.5</v>
      </c>
      <c r="G1070" s="21">
        <f t="shared" si="25"/>
        <v>16.425000000000001</v>
      </c>
      <c r="H1070" s="128">
        <v>2009</v>
      </c>
      <c r="I1070" s="129" t="s">
        <v>33</v>
      </c>
      <c r="J1070" s="20">
        <v>36</v>
      </c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</row>
    <row r="1071" spans="1:76" ht="14.25" x14ac:dyDescent="0.2">
      <c r="A1071" s="125" t="s">
        <v>711</v>
      </c>
      <c r="B1071" s="163" t="s">
        <v>27</v>
      </c>
      <c r="C1071" s="125">
        <v>159</v>
      </c>
      <c r="D1071" s="129">
        <v>8.25</v>
      </c>
      <c r="E1071" s="164">
        <v>159</v>
      </c>
      <c r="F1071" s="129">
        <v>8.25</v>
      </c>
      <c r="G1071" s="21">
        <f t="shared" si="25"/>
        <v>2.6234999999999999</v>
      </c>
      <c r="H1071" s="128">
        <v>2009</v>
      </c>
      <c r="I1071" s="129" t="s">
        <v>33</v>
      </c>
      <c r="J1071" s="20">
        <v>36</v>
      </c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</row>
    <row r="1072" spans="1:76" ht="14.25" x14ac:dyDescent="0.2">
      <c r="A1072" s="165" t="s">
        <v>712</v>
      </c>
      <c r="B1072" s="89">
        <v>900</v>
      </c>
      <c r="C1072" s="158">
        <v>108</v>
      </c>
      <c r="D1072" s="158">
        <v>38</v>
      </c>
      <c r="E1072" s="158">
        <v>108</v>
      </c>
      <c r="F1072" s="166">
        <v>38</v>
      </c>
      <c r="G1072" s="21">
        <f t="shared" si="25"/>
        <v>8.2080000000000002</v>
      </c>
      <c r="H1072" s="128">
        <v>2004</v>
      </c>
      <c r="I1072" s="129" t="s">
        <v>33</v>
      </c>
      <c r="J1072" s="20">
        <v>56</v>
      </c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</row>
    <row r="1073" spans="1:76" ht="14.25" x14ac:dyDescent="0.2">
      <c r="A1073" s="167"/>
      <c r="B1073" s="89">
        <v>899</v>
      </c>
      <c r="C1073" s="158">
        <v>89</v>
      </c>
      <c r="D1073" s="158">
        <v>17</v>
      </c>
      <c r="E1073" s="158">
        <v>89</v>
      </c>
      <c r="F1073" s="166">
        <v>17</v>
      </c>
      <c r="G1073" s="21">
        <f t="shared" si="25"/>
        <v>3.0259999999999998</v>
      </c>
      <c r="H1073" s="128" t="s">
        <v>18</v>
      </c>
      <c r="I1073" s="129" t="s">
        <v>33</v>
      </c>
      <c r="J1073" s="20">
        <v>100</v>
      </c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</row>
    <row r="1074" spans="1:76" ht="14.25" x14ac:dyDescent="0.2">
      <c r="A1074" s="167"/>
      <c r="B1074" s="89">
        <v>849</v>
      </c>
      <c r="C1074" s="158">
        <v>76</v>
      </c>
      <c r="D1074" s="158">
        <v>28</v>
      </c>
      <c r="E1074" s="158">
        <v>76</v>
      </c>
      <c r="F1074" s="166">
        <v>28</v>
      </c>
      <c r="G1074" s="21">
        <f t="shared" si="25"/>
        <v>4.2560000000000002</v>
      </c>
      <c r="H1074" s="128">
        <v>1990</v>
      </c>
      <c r="I1074" s="129" t="s">
        <v>33</v>
      </c>
      <c r="J1074" s="20">
        <v>100</v>
      </c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</row>
    <row r="1075" spans="1:76" ht="14.25" x14ac:dyDescent="0.2">
      <c r="A1075" s="165" t="s">
        <v>713</v>
      </c>
      <c r="B1075" s="89">
        <v>848</v>
      </c>
      <c r="C1075" s="158">
        <v>108</v>
      </c>
      <c r="D1075" s="158">
        <v>202</v>
      </c>
      <c r="E1075" s="158">
        <v>108</v>
      </c>
      <c r="F1075" s="166">
        <v>202</v>
      </c>
      <c r="G1075" s="21">
        <f t="shared" si="25"/>
        <v>43.631999999999998</v>
      </c>
      <c r="H1075" s="128">
        <v>1990</v>
      </c>
      <c r="I1075" s="129" t="s">
        <v>33</v>
      </c>
      <c r="J1075" s="20">
        <v>100</v>
      </c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</row>
    <row r="1076" spans="1:76" ht="14.25" x14ac:dyDescent="0.2">
      <c r="A1076" s="165" t="s">
        <v>714</v>
      </c>
      <c r="B1076" s="163" t="s">
        <v>27</v>
      </c>
      <c r="C1076" s="158">
        <v>57</v>
      </c>
      <c r="D1076" s="158">
        <v>32</v>
      </c>
      <c r="E1076" s="158">
        <v>57</v>
      </c>
      <c r="F1076" s="166">
        <v>32</v>
      </c>
      <c r="G1076" s="21">
        <f t="shared" si="25"/>
        <v>3.6480000000000001</v>
      </c>
      <c r="H1076" s="128">
        <v>1990</v>
      </c>
      <c r="I1076" s="129" t="s">
        <v>33</v>
      </c>
      <c r="J1076" s="20">
        <v>100</v>
      </c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</row>
    <row r="1077" spans="1:76" ht="14.25" x14ac:dyDescent="0.2">
      <c r="A1077" s="165" t="s">
        <v>622</v>
      </c>
      <c r="B1077" s="95" t="s">
        <v>715</v>
      </c>
      <c r="C1077" s="158">
        <v>108</v>
      </c>
      <c r="D1077" s="158">
        <v>84.6</v>
      </c>
      <c r="E1077" s="158">
        <v>108</v>
      </c>
      <c r="F1077" s="166">
        <v>84.6</v>
      </c>
      <c r="G1077" s="21">
        <f t="shared" si="25"/>
        <v>18.273599999999998</v>
      </c>
      <c r="H1077" s="128">
        <v>1990</v>
      </c>
      <c r="I1077" s="129" t="s">
        <v>23</v>
      </c>
      <c r="J1077" s="20">
        <v>100</v>
      </c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</row>
    <row r="1078" spans="1:76" ht="14.25" x14ac:dyDescent="0.2">
      <c r="A1078" s="165" t="s">
        <v>716</v>
      </c>
      <c r="B1078" s="89">
        <v>377</v>
      </c>
      <c r="C1078" s="158">
        <v>38</v>
      </c>
      <c r="D1078" s="158">
        <v>22.8</v>
      </c>
      <c r="E1078" s="158">
        <v>38</v>
      </c>
      <c r="F1078" s="166">
        <v>22.8</v>
      </c>
      <c r="G1078" s="21">
        <f t="shared" si="25"/>
        <v>1.7328000000000001</v>
      </c>
      <c r="H1078" s="128">
        <v>1990</v>
      </c>
      <c r="I1078" s="129" t="s">
        <v>23</v>
      </c>
      <c r="J1078" s="20">
        <v>100</v>
      </c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</row>
    <row r="1079" spans="1:76" ht="14.25" x14ac:dyDescent="0.2">
      <c r="A1079" s="165" t="s">
        <v>717</v>
      </c>
      <c r="B1079" s="168" t="s">
        <v>715</v>
      </c>
      <c r="C1079" s="158">
        <v>76</v>
      </c>
      <c r="D1079" s="158">
        <v>21.1</v>
      </c>
      <c r="E1079" s="158">
        <v>76</v>
      </c>
      <c r="F1079" s="166">
        <v>21.1</v>
      </c>
      <c r="G1079" s="21">
        <f t="shared" si="25"/>
        <v>3.2072000000000003</v>
      </c>
      <c r="H1079" s="128">
        <v>1990</v>
      </c>
      <c r="I1079" s="129" t="s">
        <v>23</v>
      </c>
      <c r="J1079" s="20">
        <v>100</v>
      </c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</row>
    <row r="1080" spans="1:76" ht="14.25" x14ac:dyDescent="0.2">
      <c r="A1080" s="165" t="s">
        <v>718</v>
      </c>
      <c r="B1080" s="95" t="s">
        <v>715</v>
      </c>
      <c r="C1080" s="158">
        <v>89</v>
      </c>
      <c r="D1080" s="158">
        <v>52</v>
      </c>
      <c r="E1080" s="158">
        <v>89</v>
      </c>
      <c r="F1080" s="166">
        <v>52</v>
      </c>
      <c r="G1080" s="21">
        <f t="shared" si="25"/>
        <v>9.2560000000000002</v>
      </c>
      <c r="H1080" s="128">
        <v>1990</v>
      </c>
      <c r="I1080" s="129" t="s">
        <v>23</v>
      </c>
      <c r="J1080" s="20">
        <v>100</v>
      </c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</row>
    <row r="1081" spans="1:76" ht="14.25" x14ac:dyDescent="0.2">
      <c r="A1081" s="165" t="s">
        <v>719</v>
      </c>
      <c r="B1081" s="89">
        <v>378</v>
      </c>
      <c r="C1081" s="158">
        <v>76</v>
      </c>
      <c r="D1081" s="158">
        <v>14.1</v>
      </c>
      <c r="E1081" s="158">
        <v>76</v>
      </c>
      <c r="F1081" s="166">
        <v>14.1</v>
      </c>
      <c r="G1081" s="21">
        <f t="shared" si="25"/>
        <v>2.1431999999999998</v>
      </c>
      <c r="H1081" s="128">
        <v>1990</v>
      </c>
      <c r="I1081" s="129" t="s">
        <v>130</v>
      </c>
      <c r="J1081" s="20">
        <v>100</v>
      </c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</row>
    <row r="1082" spans="1:76" ht="14.25" x14ac:dyDescent="0.2">
      <c r="A1082" s="165" t="s">
        <v>720</v>
      </c>
      <c r="B1082" s="89">
        <v>852</v>
      </c>
      <c r="C1082" s="158">
        <v>76</v>
      </c>
      <c r="D1082" s="158">
        <v>35</v>
      </c>
      <c r="E1082" s="158">
        <v>76</v>
      </c>
      <c r="F1082" s="166">
        <v>35</v>
      </c>
      <c r="G1082" s="21">
        <f t="shared" si="25"/>
        <v>5.32</v>
      </c>
      <c r="H1082" s="128">
        <v>1990</v>
      </c>
      <c r="I1082" s="129" t="s">
        <v>130</v>
      </c>
      <c r="J1082" s="20">
        <v>100</v>
      </c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</row>
    <row r="1083" spans="1:76" ht="14.25" x14ac:dyDescent="0.2">
      <c r="A1083" s="165" t="s">
        <v>721</v>
      </c>
      <c r="B1083" s="89">
        <v>744</v>
      </c>
      <c r="C1083" s="158">
        <v>57</v>
      </c>
      <c r="D1083" s="158">
        <v>16</v>
      </c>
      <c r="E1083" s="158">
        <v>57</v>
      </c>
      <c r="F1083" s="166">
        <v>16</v>
      </c>
      <c r="G1083" s="21">
        <f t="shared" si="25"/>
        <v>1.8240000000000001</v>
      </c>
      <c r="H1083" s="128">
        <v>1990</v>
      </c>
      <c r="I1083" s="129" t="s">
        <v>130</v>
      </c>
      <c r="J1083" s="20">
        <v>100</v>
      </c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</row>
    <row r="1084" spans="1:76" ht="14.25" x14ac:dyDescent="0.2">
      <c r="A1084" s="165" t="s">
        <v>722</v>
      </c>
      <c r="B1084" s="89">
        <v>743</v>
      </c>
      <c r="C1084" s="158">
        <v>76</v>
      </c>
      <c r="D1084" s="158">
        <v>12.8</v>
      </c>
      <c r="E1084" s="158">
        <v>76</v>
      </c>
      <c r="F1084" s="166">
        <v>12.8</v>
      </c>
      <c r="G1084" s="21">
        <f t="shared" si="25"/>
        <v>1.9456</v>
      </c>
      <c r="H1084" s="128">
        <v>1990</v>
      </c>
      <c r="I1084" s="129" t="s">
        <v>130</v>
      </c>
      <c r="J1084" s="20">
        <v>100</v>
      </c>
    </row>
    <row r="1085" spans="1:76" ht="14.25" x14ac:dyDescent="0.2">
      <c r="A1085" s="165" t="s">
        <v>723</v>
      </c>
      <c r="B1085" s="89">
        <v>743</v>
      </c>
      <c r="C1085" s="158">
        <v>57</v>
      </c>
      <c r="D1085" s="158">
        <v>10.8</v>
      </c>
      <c r="E1085" s="158">
        <v>57</v>
      </c>
      <c r="F1085" s="166">
        <v>10.8</v>
      </c>
      <c r="G1085" s="21">
        <f t="shared" si="25"/>
        <v>1.2312000000000001</v>
      </c>
      <c r="H1085" s="128">
        <v>1990</v>
      </c>
      <c r="I1085" s="129" t="s">
        <v>130</v>
      </c>
      <c r="J1085" s="20">
        <v>100</v>
      </c>
    </row>
    <row r="1086" spans="1:76" ht="14.25" x14ac:dyDescent="0.2">
      <c r="A1086" s="165" t="s">
        <v>724</v>
      </c>
      <c r="B1086" s="89">
        <v>742</v>
      </c>
      <c r="C1086" s="158">
        <v>57</v>
      </c>
      <c r="D1086" s="158">
        <v>50.7</v>
      </c>
      <c r="E1086" s="158">
        <v>57</v>
      </c>
      <c r="F1086" s="166">
        <v>50.7</v>
      </c>
      <c r="G1086" s="21">
        <f t="shared" si="25"/>
        <v>5.7798000000000007</v>
      </c>
      <c r="H1086" s="128">
        <v>1990</v>
      </c>
      <c r="I1086" s="129" t="s">
        <v>130</v>
      </c>
      <c r="J1086" s="20">
        <v>100</v>
      </c>
    </row>
    <row r="1087" spans="1:76" ht="14.25" x14ac:dyDescent="0.2">
      <c r="A1087" s="165" t="s">
        <v>725</v>
      </c>
      <c r="B1087" s="89">
        <v>745</v>
      </c>
      <c r="C1087" s="158">
        <v>76</v>
      </c>
      <c r="D1087" s="158">
        <v>8.5</v>
      </c>
      <c r="E1087" s="158">
        <v>76</v>
      </c>
      <c r="F1087" s="166">
        <v>8.5</v>
      </c>
      <c r="G1087" s="21">
        <f t="shared" si="25"/>
        <v>1.292</v>
      </c>
      <c r="H1087" s="128">
        <v>1990</v>
      </c>
      <c r="I1087" s="129" t="s">
        <v>130</v>
      </c>
      <c r="J1087" s="20">
        <v>100</v>
      </c>
    </row>
    <row r="1088" spans="1:76" s="81" customFormat="1" ht="14.25" x14ac:dyDescent="0.2">
      <c r="A1088" s="125" t="s">
        <v>726</v>
      </c>
      <c r="B1088" s="317" t="s">
        <v>665</v>
      </c>
      <c r="C1088" s="128">
        <v>159</v>
      </c>
      <c r="D1088" s="126">
        <v>39.6</v>
      </c>
      <c r="E1088" s="128">
        <v>159</v>
      </c>
      <c r="F1088" s="126">
        <v>39.6</v>
      </c>
      <c r="G1088" s="21">
        <f t="shared" si="25"/>
        <v>12.5928</v>
      </c>
      <c r="H1088" s="128">
        <v>2008</v>
      </c>
      <c r="I1088" s="129" t="s">
        <v>23</v>
      </c>
      <c r="J1088" s="20">
        <v>40</v>
      </c>
      <c r="K1088" s="80"/>
      <c r="L1088" s="80"/>
      <c r="M1088" s="80"/>
      <c r="N1088" s="80"/>
      <c r="O1088" s="80"/>
      <c r="P1088" s="80"/>
      <c r="Q1088" s="80"/>
      <c r="R1088" s="80"/>
      <c r="S1088" s="80"/>
      <c r="T1088" s="80"/>
      <c r="U1088" s="80"/>
      <c r="V1088" s="80"/>
      <c r="W1088" s="80"/>
      <c r="X1088" s="80"/>
      <c r="Y1088" s="80"/>
      <c r="Z1088" s="80"/>
      <c r="AA1088" s="80"/>
      <c r="AB1088" s="80"/>
      <c r="AC1088" s="80"/>
      <c r="AD1088" s="80"/>
      <c r="AE1088" s="80"/>
      <c r="AF1088" s="80"/>
      <c r="AG1088" s="80"/>
      <c r="AH1088" s="80"/>
      <c r="AI1088" s="80"/>
      <c r="AJ1088" s="80"/>
      <c r="AK1088" s="80"/>
      <c r="AL1088" s="80"/>
      <c r="AM1088" s="80"/>
      <c r="AN1088" s="80"/>
      <c r="AO1088" s="80"/>
      <c r="AP1088" s="80"/>
      <c r="AQ1088" s="80"/>
      <c r="AR1088" s="80"/>
      <c r="AS1088" s="80"/>
      <c r="AT1088" s="80"/>
      <c r="AU1088" s="80"/>
      <c r="AV1088" s="80"/>
      <c r="AW1088" s="80"/>
      <c r="AX1088" s="80"/>
      <c r="AY1088" s="80"/>
      <c r="AZ1088" s="80"/>
      <c r="BA1088" s="80"/>
      <c r="BB1088" s="80"/>
      <c r="BC1088" s="80"/>
      <c r="BD1088" s="80"/>
      <c r="BE1088" s="80"/>
      <c r="BF1088" s="80"/>
      <c r="BG1088" s="80"/>
      <c r="BH1088" s="80"/>
      <c r="BI1088" s="80"/>
      <c r="BJ1088" s="80"/>
      <c r="BK1088" s="80"/>
      <c r="BL1088" s="80"/>
      <c r="BM1088" s="80"/>
      <c r="BN1088" s="80"/>
      <c r="BO1088" s="80"/>
      <c r="BP1088" s="80"/>
      <c r="BQ1088" s="80"/>
      <c r="BR1088" s="80"/>
      <c r="BS1088" s="80"/>
      <c r="BT1088" s="80"/>
      <c r="BU1088" s="80"/>
      <c r="BV1088" s="80"/>
      <c r="BW1088" s="80"/>
      <c r="BX1088" s="80"/>
    </row>
    <row r="1089" spans="1:76" ht="14.25" x14ac:dyDescent="0.2">
      <c r="A1089" s="125" t="s">
        <v>727</v>
      </c>
      <c r="B1089" s="318"/>
      <c r="C1089" s="128">
        <v>159</v>
      </c>
      <c r="D1089" s="126">
        <v>19</v>
      </c>
      <c r="E1089" s="128">
        <v>159</v>
      </c>
      <c r="F1089" s="126">
        <v>19</v>
      </c>
      <c r="G1089" s="21">
        <f t="shared" si="25"/>
        <v>6.0419999999999998</v>
      </c>
      <c r="H1089" s="128">
        <v>2008</v>
      </c>
      <c r="I1089" s="129" t="s">
        <v>33</v>
      </c>
      <c r="J1089" s="20">
        <v>40</v>
      </c>
    </row>
    <row r="1090" spans="1:76" ht="14.25" x14ac:dyDescent="0.2">
      <c r="A1090" s="125" t="s">
        <v>728</v>
      </c>
      <c r="B1090" s="318"/>
      <c r="C1090" s="128">
        <v>159</v>
      </c>
      <c r="D1090" s="126">
        <v>78</v>
      </c>
      <c r="E1090" s="128">
        <v>159</v>
      </c>
      <c r="F1090" s="126">
        <v>78</v>
      </c>
      <c r="G1090" s="21">
        <f t="shared" si="25"/>
        <v>24.804000000000002</v>
      </c>
      <c r="H1090" s="128">
        <v>2008</v>
      </c>
      <c r="I1090" s="129" t="s">
        <v>23</v>
      </c>
      <c r="J1090" s="20">
        <v>40</v>
      </c>
    </row>
    <row r="1091" spans="1:76" ht="14.25" x14ac:dyDescent="0.2">
      <c r="A1091" s="125" t="s">
        <v>729</v>
      </c>
      <c r="B1091" s="318"/>
      <c r="C1091" s="128">
        <v>159</v>
      </c>
      <c r="D1091" s="126">
        <v>36</v>
      </c>
      <c r="E1091" s="128">
        <v>159</v>
      </c>
      <c r="F1091" s="126">
        <v>36</v>
      </c>
      <c r="G1091" s="21">
        <f t="shared" si="25"/>
        <v>11.448</v>
      </c>
      <c r="H1091" s="128">
        <v>2008</v>
      </c>
      <c r="I1091" s="129" t="s">
        <v>23</v>
      </c>
      <c r="J1091" s="20">
        <v>40</v>
      </c>
    </row>
    <row r="1092" spans="1:76" ht="14.25" x14ac:dyDescent="0.2">
      <c r="A1092" s="125" t="s">
        <v>730</v>
      </c>
      <c r="B1092" s="318"/>
      <c r="C1092" s="128">
        <v>159</v>
      </c>
      <c r="D1092" s="126">
        <v>73.400000000000006</v>
      </c>
      <c r="E1092" s="128">
        <v>159</v>
      </c>
      <c r="F1092" s="126">
        <v>73.400000000000006</v>
      </c>
      <c r="G1092" s="21">
        <f t="shared" si="25"/>
        <v>23.341200000000001</v>
      </c>
      <c r="H1092" s="128">
        <v>2008</v>
      </c>
      <c r="I1092" s="129" t="s">
        <v>23</v>
      </c>
      <c r="J1092" s="20">
        <v>40</v>
      </c>
    </row>
    <row r="1093" spans="1:76" ht="14.25" x14ac:dyDescent="0.2">
      <c r="A1093" s="125" t="s">
        <v>731</v>
      </c>
      <c r="B1093" s="318"/>
      <c r="C1093" s="128">
        <v>159</v>
      </c>
      <c r="D1093" s="126">
        <v>32</v>
      </c>
      <c r="E1093" s="128">
        <v>159</v>
      </c>
      <c r="F1093" s="126">
        <v>32</v>
      </c>
      <c r="G1093" s="21">
        <f t="shared" si="25"/>
        <v>10.176</v>
      </c>
      <c r="H1093" s="128">
        <v>2008</v>
      </c>
      <c r="I1093" s="129" t="s">
        <v>33</v>
      </c>
      <c r="J1093" s="20">
        <v>40</v>
      </c>
    </row>
    <row r="1094" spans="1:76" ht="14.25" x14ac:dyDescent="0.2">
      <c r="A1094" s="125" t="s">
        <v>732</v>
      </c>
      <c r="B1094" s="318"/>
      <c r="C1094" s="128">
        <v>108</v>
      </c>
      <c r="D1094" s="126">
        <v>111</v>
      </c>
      <c r="E1094" s="128">
        <v>108</v>
      </c>
      <c r="F1094" s="126">
        <v>111</v>
      </c>
      <c r="G1094" s="21">
        <f t="shared" si="25"/>
        <v>23.975999999999999</v>
      </c>
      <c r="H1094" s="128">
        <v>2008</v>
      </c>
      <c r="I1094" s="129" t="s">
        <v>33</v>
      </c>
      <c r="J1094" s="20">
        <v>40</v>
      </c>
    </row>
    <row r="1095" spans="1:76" ht="14.25" x14ac:dyDescent="0.2">
      <c r="A1095" s="125" t="s">
        <v>733</v>
      </c>
      <c r="B1095" s="319"/>
      <c r="C1095" s="128">
        <v>108</v>
      </c>
      <c r="D1095" s="126">
        <v>60.5</v>
      </c>
      <c r="E1095" s="128">
        <v>108</v>
      </c>
      <c r="F1095" s="126">
        <v>60.5</v>
      </c>
      <c r="G1095" s="21">
        <f t="shared" si="25"/>
        <v>13.068</v>
      </c>
      <c r="H1095" s="128">
        <v>2008</v>
      </c>
      <c r="I1095" s="129" t="s">
        <v>33</v>
      </c>
      <c r="J1095" s="20">
        <v>40</v>
      </c>
    </row>
    <row r="1096" spans="1:76" ht="14.25" x14ac:dyDescent="0.2">
      <c r="A1096" s="125" t="s">
        <v>734</v>
      </c>
      <c r="B1096" s="311" t="s">
        <v>27</v>
      </c>
      <c r="C1096" s="169">
        <v>108</v>
      </c>
      <c r="D1096" s="126">
        <v>112.2</v>
      </c>
      <c r="E1096" s="169">
        <v>108</v>
      </c>
      <c r="F1096" s="126">
        <v>112.2</v>
      </c>
      <c r="G1096" s="21">
        <f t="shared" si="25"/>
        <v>24.235199999999999</v>
      </c>
      <c r="H1096" s="128">
        <v>2012</v>
      </c>
      <c r="I1096" s="129" t="s">
        <v>23</v>
      </c>
      <c r="J1096" s="20">
        <v>24</v>
      </c>
    </row>
    <row r="1097" spans="1:76" ht="14.25" x14ac:dyDescent="0.2">
      <c r="A1097" s="125"/>
      <c r="B1097" s="312"/>
      <c r="C1097" s="169">
        <v>108</v>
      </c>
      <c r="D1097" s="126">
        <v>12</v>
      </c>
      <c r="E1097" s="169">
        <v>108</v>
      </c>
      <c r="F1097" s="126">
        <v>12</v>
      </c>
      <c r="G1097" s="21">
        <f t="shared" ref="G1097:G1138" si="26">((C1097/1000)*D1097)+((E1097/1000)*F1097)</f>
        <v>2.5920000000000001</v>
      </c>
      <c r="H1097" s="128">
        <v>2012</v>
      </c>
      <c r="I1097" s="129" t="s">
        <v>23</v>
      </c>
      <c r="J1097" s="20">
        <v>24</v>
      </c>
    </row>
    <row r="1098" spans="1:76" ht="14.25" x14ac:dyDescent="0.2">
      <c r="A1098" s="125"/>
      <c r="B1098" s="312"/>
      <c r="C1098" s="169">
        <v>108</v>
      </c>
      <c r="D1098" s="126">
        <v>62.2</v>
      </c>
      <c r="E1098" s="169">
        <v>108</v>
      </c>
      <c r="F1098" s="126">
        <v>62.2</v>
      </c>
      <c r="G1098" s="21">
        <f t="shared" si="26"/>
        <v>13.4352</v>
      </c>
      <c r="H1098" s="128">
        <v>2012</v>
      </c>
      <c r="I1098" s="129" t="s">
        <v>23</v>
      </c>
      <c r="J1098" s="20">
        <v>24</v>
      </c>
    </row>
    <row r="1099" spans="1:76" ht="14.25" x14ac:dyDescent="0.2">
      <c r="A1099" s="125"/>
      <c r="B1099" s="312"/>
      <c r="C1099" s="169">
        <v>108</v>
      </c>
      <c r="D1099" s="126">
        <v>12</v>
      </c>
      <c r="E1099" s="169">
        <v>108</v>
      </c>
      <c r="F1099" s="126">
        <v>12</v>
      </c>
      <c r="G1099" s="21">
        <f t="shared" si="26"/>
        <v>2.5920000000000001</v>
      </c>
      <c r="H1099" s="128">
        <v>2012</v>
      </c>
      <c r="I1099" s="129" t="s">
        <v>23</v>
      </c>
      <c r="J1099" s="20">
        <v>24</v>
      </c>
    </row>
    <row r="1100" spans="1:76" ht="14.25" x14ac:dyDescent="0.2">
      <c r="A1100" s="125"/>
      <c r="B1100" s="312"/>
      <c r="C1100" s="169">
        <v>108</v>
      </c>
      <c r="D1100" s="126">
        <v>118.4</v>
      </c>
      <c r="E1100" s="169">
        <v>108</v>
      </c>
      <c r="F1100" s="126">
        <v>118.4</v>
      </c>
      <c r="G1100" s="21">
        <f t="shared" si="26"/>
        <v>25.574400000000001</v>
      </c>
      <c r="H1100" s="128">
        <v>2012</v>
      </c>
      <c r="I1100" s="129" t="s">
        <v>23</v>
      </c>
      <c r="J1100" s="20">
        <v>24</v>
      </c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</row>
    <row r="1101" spans="1:76" ht="14.25" x14ac:dyDescent="0.2">
      <c r="A1101" s="125"/>
      <c r="B1101" s="312"/>
      <c r="C1101" s="169">
        <v>108</v>
      </c>
      <c r="D1101" s="126">
        <v>16.399999999999999</v>
      </c>
      <c r="E1101" s="169">
        <v>108</v>
      </c>
      <c r="F1101" s="126">
        <v>16.399999999999999</v>
      </c>
      <c r="G1101" s="21">
        <f t="shared" si="26"/>
        <v>3.5423999999999998</v>
      </c>
      <c r="H1101" s="128">
        <v>2012</v>
      </c>
      <c r="I1101" s="129" t="s">
        <v>23</v>
      </c>
      <c r="J1101" s="20">
        <v>24</v>
      </c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</row>
    <row r="1102" spans="1:76" ht="14.25" x14ac:dyDescent="0.2">
      <c r="A1102" s="125"/>
      <c r="B1102" s="312"/>
      <c r="C1102" s="169">
        <v>108</v>
      </c>
      <c r="D1102" s="126">
        <v>212.1</v>
      </c>
      <c r="E1102" s="169">
        <v>108</v>
      </c>
      <c r="F1102" s="126">
        <v>212.1</v>
      </c>
      <c r="G1102" s="21">
        <f t="shared" si="26"/>
        <v>45.813600000000001</v>
      </c>
      <c r="H1102" s="128">
        <v>2012</v>
      </c>
      <c r="I1102" s="129" t="s">
        <v>23</v>
      </c>
      <c r="J1102" s="20">
        <v>24</v>
      </c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</row>
    <row r="1103" spans="1:76" ht="14.25" x14ac:dyDescent="0.2">
      <c r="A1103" s="125"/>
      <c r="B1103" s="320"/>
      <c r="C1103" s="169">
        <v>108</v>
      </c>
      <c r="D1103" s="126">
        <v>18.7</v>
      </c>
      <c r="E1103" s="169">
        <v>108</v>
      </c>
      <c r="F1103" s="126">
        <v>18.7</v>
      </c>
      <c r="G1103" s="21">
        <f t="shared" si="26"/>
        <v>4.0392000000000001</v>
      </c>
      <c r="H1103" s="128">
        <v>2012</v>
      </c>
      <c r="I1103" s="129" t="s">
        <v>21</v>
      </c>
      <c r="J1103" s="20">
        <v>24</v>
      </c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</row>
    <row r="1104" spans="1:76" ht="18" customHeight="1" x14ac:dyDescent="0.2">
      <c r="A1104" s="125" t="s">
        <v>735</v>
      </c>
      <c r="B1104" s="321" t="s">
        <v>736</v>
      </c>
      <c r="C1104" s="169">
        <v>114</v>
      </c>
      <c r="D1104" s="126">
        <v>10.7</v>
      </c>
      <c r="E1104" s="169">
        <v>114</v>
      </c>
      <c r="F1104" s="126">
        <v>10.7</v>
      </c>
      <c r="G1104" s="21">
        <f t="shared" si="26"/>
        <v>2.4396</v>
      </c>
      <c r="H1104" s="128">
        <v>2015</v>
      </c>
      <c r="I1104" s="129" t="s">
        <v>23</v>
      </c>
      <c r="J1104" s="20">
        <v>12</v>
      </c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</row>
    <row r="1105" spans="1:76" ht="17.25" customHeight="1" x14ac:dyDescent="0.2">
      <c r="A1105" s="125"/>
      <c r="B1105" s="322"/>
      <c r="C1105" s="169">
        <v>114</v>
      </c>
      <c r="D1105" s="126">
        <v>16</v>
      </c>
      <c r="E1105" s="169">
        <v>114</v>
      </c>
      <c r="F1105" s="126">
        <v>16</v>
      </c>
      <c r="G1105" s="21">
        <f t="shared" si="26"/>
        <v>3.6480000000000001</v>
      </c>
      <c r="H1105" s="128">
        <v>2015</v>
      </c>
      <c r="I1105" s="129" t="s">
        <v>21</v>
      </c>
      <c r="J1105" s="20">
        <v>12</v>
      </c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</row>
    <row r="1106" spans="1:76" ht="14.25" x14ac:dyDescent="0.2">
      <c r="A1106" s="125" t="s">
        <v>737</v>
      </c>
      <c r="B1106" s="89">
        <v>924</v>
      </c>
      <c r="C1106" s="128">
        <v>76</v>
      </c>
      <c r="D1106" s="126">
        <v>14</v>
      </c>
      <c r="E1106" s="128">
        <v>76</v>
      </c>
      <c r="F1106" s="126">
        <v>14</v>
      </c>
      <c r="G1106" s="21">
        <f t="shared" si="26"/>
        <v>2.1280000000000001</v>
      </c>
      <c r="H1106" s="128">
        <v>1975</v>
      </c>
      <c r="I1106" s="129" t="s">
        <v>33</v>
      </c>
      <c r="J1106" s="20">
        <v>100</v>
      </c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</row>
    <row r="1107" spans="1:76" ht="14.25" x14ac:dyDescent="0.2">
      <c r="A1107" s="125" t="s">
        <v>738</v>
      </c>
      <c r="B1107" s="89">
        <v>947</v>
      </c>
      <c r="C1107" s="128">
        <v>76</v>
      </c>
      <c r="D1107" s="126">
        <v>13</v>
      </c>
      <c r="E1107" s="128">
        <v>76</v>
      </c>
      <c r="F1107" s="126">
        <v>13</v>
      </c>
      <c r="G1107" s="21">
        <f t="shared" si="26"/>
        <v>1.976</v>
      </c>
      <c r="H1107" s="128">
        <v>1975</v>
      </c>
      <c r="I1107" s="129" t="s">
        <v>33</v>
      </c>
      <c r="J1107" s="20">
        <v>100</v>
      </c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</row>
    <row r="1108" spans="1:76" ht="14.25" x14ac:dyDescent="0.2">
      <c r="A1108" s="125" t="s">
        <v>739</v>
      </c>
      <c r="B1108" s="89">
        <v>901</v>
      </c>
      <c r="C1108" s="126">
        <v>89</v>
      </c>
      <c r="D1108" s="126">
        <v>77</v>
      </c>
      <c r="E1108" s="126">
        <v>89</v>
      </c>
      <c r="F1108" s="126">
        <v>77</v>
      </c>
      <c r="G1108" s="21">
        <f t="shared" si="26"/>
        <v>13.706</v>
      </c>
      <c r="H1108" s="128">
        <v>1990</v>
      </c>
      <c r="I1108" s="129" t="s">
        <v>21</v>
      </c>
      <c r="J1108" s="20">
        <v>100</v>
      </c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</row>
    <row r="1109" spans="1:76" ht="14.25" x14ac:dyDescent="0.2">
      <c r="A1109" s="125" t="s">
        <v>740</v>
      </c>
      <c r="B1109" s="323" t="s">
        <v>741</v>
      </c>
      <c r="C1109" s="126">
        <v>273</v>
      </c>
      <c r="D1109" s="126">
        <v>310.7</v>
      </c>
      <c r="E1109" s="126">
        <v>273</v>
      </c>
      <c r="F1109" s="126">
        <v>310.7</v>
      </c>
      <c r="G1109" s="21">
        <f t="shared" si="26"/>
        <v>169.6422</v>
      </c>
      <c r="H1109" s="128">
        <v>2015</v>
      </c>
      <c r="I1109" s="129" t="s">
        <v>21</v>
      </c>
      <c r="J1109" s="20">
        <v>12</v>
      </c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</row>
    <row r="1110" spans="1:76" ht="14.25" x14ac:dyDescent="0.2">
      <c r="A1110" s="125"/>
      <c r="B1110" s="324"/>
      <c r="C1110" s="126">
        <v>219</v>
      </c>
      <c r="D1110" s="126">
        <v>153.4</v>
      </c>
      <c r="E1110" s="126">
        <v>219</v>
      </c>
      <c r="F1110" s="126">
        <v>153.4</v>
      </c>
      <c r="G1110" s="21">
        <f t="shared" si="26"/>
        <v>67.1892</v>
      </c>
      <c r="H1110" s="128">
        <v>2015</v>
      </c>
      <c r="I1110" s="129" t="s">
        <v>21</v>
      </c>
      <c r="J1110" s="20">
        <v>12</v>
      </c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</row>
    <row r="1111" spans="1:76" ht="14.25" x14ac:dyDescent="0.2">
      <c r="A1111" s="125"/>
      <c r="B1111" s="325"/>
      <c r="C1111" s="126">
        <v>108</v>
      </c>
      <c r="D1111" s="126">
        <v>470.69</v>
      </c>
      <c r="E1111" s="126">
        <v>108</v>
      </c>
      <c r="F1111" s="126">
        <v>470.69</v>
      </c>
      <c r="G1111" s="21">
        <f t="shared" si="26"/>
        <v>101.66904</v>
      </c>
      <c r="H1111" s="128">
        <v>2015</v>
      </c>
      <c r="I1111" s="129" t="s">
        <v>21</v>
      </c>
      <c r="J1111" s="20">
        <v>12</v>
      </c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</row>
    <row r="1112" spans="1:76" ht="15" x14ac:dyDescent="0.2">
      <c r="A1112" s="125" t="s">
        <v>742</v>
      </c>
      <c r="B1112" s="170" t="s">
        <v>75</v>
      </c>
      <c r="C1112" s="126">
        <v>108</v>
      </c>
      <c r="D1112" s="126">
        <v>42</v>
      </c>
      <c r="E1112" s="126">
        <v>108</v>
      </c>
      <c r="F1112" s="126">
        <v>42</v>
      </c>
      <c r="G1112" s="21">
        <f t="shared" si="26"/>
        <v>9.0719999999999992</v>
      </c>
      <c r="H1112" s="128">
        <v>2015</v>
      </c>
      <c r="I1112" s="129" t="s">
        <v>33</v>
      </c>
      <c r="J1112" s="20">
        <v>12</v>
      </c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</row>
    <row r="1113" spans="1:76" ht="14.25" x14ac:dyDescent="0.2">
      <c r="A1113" s="125" t="s">
        <v>743</v>
      </c>
      <c r="B1113" s="163" t="s">
        <v>27</v>
      </c>
      <c r="C1113" s="126">
        <v>108</v>
      </c>
      <c r="D1113" s="126">
        <v>11.7</v>
      </c>
      <c r="E1113" s="126">
        <v>108</v>
      </c>
      <c r="F1113" s="126">
        <v>11.7</v>
      </c>
      <c r="G1113" s="21">
        <f t="shared" si="26"/>
        <v>2.5271999999999997</v>
      </c>
      <c r="H1113" s="128">
        <v>2015</v>
      </c>
      <c r="I1113" s="129" t="s">
        <v>21</v>
      </c>
      <c r="J1113" s="20">
        <v>12</v>
      </c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</row>
    <row r="1114" spans="1:76" x14ac:dyDescent="0.2">
      <c r="A1114" s="25" t="s">
        <v>744</v>
      </c>
      <c r="B1114" s="171">
        <v>707</v>
      </c>
      <c r="C1114" s="20">
        <v>219</v>
      </c>
      <c r="D1114" s="20">
        <v>20</v>
      </c>
      <c r="E1114" s="20">
        <v>219</v>
      </c>
      <c r="F1114" s="20">
        <v>20</v>
      </c>
      <c r="G1114" s="21">
        <f t="shared" si="26"/>
        <v>8.76</v>
      </c>
      <c r="H1114" s="22">
        <v>1971</v>
      </c>
      <c r="I1114" s="23" t="s">
        <v>23</v>
      </c>
      <c r="J1114" s="20">
        <v>100</v>
      </c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</row>
    <row r="1115" spans="1:76" x14ac:dyDescent="0.2">
      <c r="A1115" s="25"/>
      <c r="B1115" s="171">
        <v>707</v>
      </c>
      <c r="C1115" s="20">
        <v>219</v>
      </c>
      <c r="D1115" s="20">
        <v>11</v>
      </c>
      <c r="E1115" s="20">
        <v>219</v>
      </c>
      <c r="F1115" s="20">
        <v>11</v>
      </c>
      <c r="G1115" s="21">
        <f t="shared" si="26"/>
        <v>4.8179999999999996</v>
      </c>
      <c r="H1115" s="22">
        <v>1971</v>
      </c>
      <c r="I1115" s="23" t="s">
        <v>23</v>
      </c>
      <c r="J1115" s="20">
        <v>100</v>
      </c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</row>
    <row r="1116" spans="1:76" x14ac:dyDescent="0.2">
      <c r="A1116" s="25"/>
      <c r="B1116" s="171">
        <v>707</v>
      </c>
      <c r="C1116" s="20">
        <v>219</v>
      </c>
      <c r="D1116" s="20">
        <v>61.5</v>
      </c>
      <c r="E1116" s="20">
        <v>219</v>
      </c>
      <c r="F1116" s="20">
        <v>61.5</v>
      </c>
      <c r="G1116" s="21">
        <f t="shared" si="26"/>
        <v>26.937000000000001</v>
      </c>
      <c r="H1116" s="22">
        <v>1971</v>
      </c>
      <c r="I1116" s="23" t="s">
        <v>23</v>
      </c>
      <c r="J1116" s="20">
        <v>100</v>
      </c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</row>
    <row r="1117" spans="1:76" x14ac:dyDescent="0.2">
      <c r="A1117" s="25" t="s">
        <v>300</v>
      </c>
      <c r="B1117" s="171">
        <v>707</v>
      </c>
      <c r="C1117" s="20">
        <v>273</v>
      </c>
      <c r="D1117" s="20">
        <v>11.5</v>
      </c>
      <c r="E1117" s="20">
        <v>257</v>
      </c>
      <c r="F1117" s="20">
        <v>11.5</v>
      </c>
      <c r="G1117" s="21">
        <f t="shared" si="26"/>
        <v>6.0950000000000006</v>
      </c>
      <c r="H1117" s="22">
        <v>1971</v>
      </c>
      <c r="I1117" s="23" t="s">
        <v>23</v>
      </c>
      <c r="J1117" s="20">
        <v>100</v>
      </c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</row>
    <row r="1118" spans="1:76" x14ac:dyDescent="0.2">
      <c r="A1118" s="25"/>
      <c r="B1118" s="171">
        <v>707</v>
      </c>
      <c r="C1118" s="20">
        <v>273</v>
      </c>
      <c r="D1118" s="20">
        <v>13</v>
      </c>
      <c r="E1118" s="20">
        <v>273</v>
      </c>
      <c r="F1118" s="20">
        <v>13</v>
      </c>
      <c r="G1118" s="21">
        <f t="shared" si="26"/>
        <v>7.0980000000000008</v>
      </c>
      <c r="H1118" s="22">
        <v>1971</v>
      </c>
      <c r="I1118" s="23" t="s">
        <v>23</v>
      </c>
      <c r="J1118" s="20">
        <v>100</v>
      </c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</row>
    <row r="1119" spans="1:76" x14ac:dyDescent="0.2">
      <c r="A1119" s="25" t="s">
        <v>301</v>
      </c>
      <c r="B1119" s="171">
        <v>494</v>
      </c>
      <c r="C1119" s="20">
        <v>219</v>
      </c>
      <c r="D1119" s="20">
        <v>16</v>
      </c>
      <c r="E1119" s="20">
        <v>219</v>
      </c>
      <c r="F1119" s="20">
        <v>16</v>
      </c>
      <c r="G1119" s="21">
        <f t="shared" si="26"/>
        <v>7.008</v>
      </c>
      <c r="H1119" s="22">
        <v>1971</v>
      </c>
      <c r="I1119" s="23" t="s">
        <v>23</v>
      </c>
      <c r="J1119" s="20">
        <v>100</v>
      </c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</row>
    <row r="1120" spans="1:76" x14ac:dyDescent="0.2">
      <c r="A1120" s="25" t="s">
        <v>623</v>
      </c>
      <c r="B1120" s="171">
        <v>708</v>
      </c>
      <c r="C1120" s="20">
        <v>219</v>
      </c>
      <c r="D1120" s="20">
        <v>71</v>
      </c>
      <c r="E1120" s="20">
        <v>219</v>
      </c>
      <c r="F1120" s="20">
        <v>71</v>
      </c>
      <c r="G1120" s="21">
        <f t="shared" si="26"/>
        <v>31.097999999999999</v>
      </c>
      <c r="H1120" s="22">
        <v>1971</v>
      </c>
      <c r="I1120" s="23" t="s">
        <v>23</v>
      </c>
      <c r="J1120" s="20">
        <v>100</v>
      </c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</row>
    <row r="1121" spans="1:76" x14ac:dyDescent="0.2">
      <c r="A1121" s="25" t="s">
        <v>745</v>
      </c>
      <c r="B1121" s="171">
        <v>375</v>
      </c>
      <c r="C1121" s="20">
        <v>133</v>
      </c>
      <c r="D1121" s="20">
        <v>27</v>
      </c>
      <c r="E1121" s="20">
        <v>133</v>
      </c>
      <c r="F1121" s="20">
        <v>27</v>
      </c>
      <c r="G1121" s="21">
        <f t="shared" si="26"/>
        <v>7.1820000000000004</v>
      </c>
      <c r="H1121" s="22">
        <v>1971</v>
      </c>
      <c r="I1121" s="23" t="s">
        <v>23</v>
      </c>
      <c r="J1121" s="20">
        <v>100</v>
      </c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</row>
    <row r="1122" spans="1:76" x14ac:dyDescent="0.2">
      <c r="A1122" s="25" t="s">
        <v>746</v>
      </c>
      <c r="B1122" s="89">
        <v>579</v>
      </c>
      <c r="C1122" s="20">
        <v>133</v>
      </c>
      <c r="D1122" s="20">
        <v>65</v>
      </c>
      <c r="E1122" s="20">
        <v>133</v>
      </c>
      <c r="F1122" s="20">
        <v>65</v>
      </c>
      <c r="G1122" s="21">
        <f t="shared" si="26"/>
        <v>17.29</v>
      </c>
      <c r="H1122" s="22">
        <v>1971</v>
      </c>
      <c r="I1122" s="23" t="s">
        <v>33</v>
      </c>
      <c r="J1122" s="20">
        <v>100</v>
      </c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</row>
    <row r="1123" spans="1:76" x14ac:dyDescent="0.2">
      <c r="A1123" s="25" t="s">
        <v>747</v>
      </c>
      <c r="B1123" s="89">
        <v>580</v>
      </c>
      <c r="C1123" s="20">
        <v>133</v>
      </c>
      <c r="D1123" s="20">
        <v>42</v>
      </c>
      <c r="E1123" s="20">
        <v>133</v>
      </c>
      <c r="F1123" s="20">
        <v>42</v>
      </c>
      <c r="G1123" s="21">
        <f t="shared" si="26"/>
        <v>11.172000000000001</v>
      </c>
      <c r="H1123" s="22">
        <v>1984</v>
      </c>
      <c r="I1123" s="23" t="s">
        <v>33</v>
      </c>
      <c r="J1123" s="20">
        <v>100</v>
      </c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</row>
    <row r="1124" spans="1:76" x14ac:dyDescent="0.2">
      <c r="A1124" s="25" t="s">
        <v>748</v>
      </c>
      <c r="B1124" s="89">
        <v>578</v>
      </c>
      <c r="C1124" s="20">
        <v>76</v>
      </c>
      <c r="D1124" s="20">
        <v>28.5</v>
      </c>
      <c r="E1124" s="20">
        <v>76</v>
      </c>
      <c r="F1124" s="20">
        <v>28.5</v>
      </c>
      <c r="G1124" s="21">
        <f t="shared" si="26"/>
        <v>4.3319999999999999</v>
      </c>
      <c r="H1124" s="22">
        <v>1971</v>
      </c>
      <c r="I1124" s="23" t="s">
        <v>23</v>
      </c>
      <c r="J1124" s="20">
        <v>100</v>
      </c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</row>
    <row r="1125" spans="1:76" x14ac:dyDescent="0.2">
      <c r="A1125" s="25" t="s">
        <v>749</v>
      </c>
      <c r="B1125" s="89">
        <v>578</v>
      </c>
      <c r="C1125" s="20">
        <v>76</v>
      </c>
      <c r="D1125" s="20">
        <v>25</v>
      </c>
      <c r="E1125" s="20">
        <v>76</v>
      </c>
      <c r="F1125" s="20">
        <v>25</v>
      </c>
      <c r="G1125" s="21">
        <f t="shared" si="26"/>
        <v>3.8</v>
      </c>
      <c r="H1125" s="22">
        <v>1971</v>
      </c>
      <c r="I1125" s="23" t="s">
        <v>23</v>
      </c>
      <c r="J1125" s="20">
        <v>100</v>
      </c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</row>
    <row r="1126" spans="1:76" x14ac:dyDescent="0.2">
      <c r="A1126" s="25" t="s">
        <v>750</v>
      </c>
      <c r="B1126" s="89">
        <v>495</v>
      </c>
      <c r="C1126" s="20">
        <v>57</v>
      </c>
      <c r="D1126" s="20">
        <v>36</v>
      </c>
      <c r="E1126" s="20">
        <v>57</v>
      </c>
      <c r="F1126" s="20">
        <v>36</v>
      </c>
      <c r="G1126" s="21">
        <f t="shared" si="26"/>
        <v>4.1040000000000001</v>
      </c>
      <c r="H1126" s="22">
        <v>1971</v>
      </c>
      <c r="I1126" s="23" t="s">
        <v>23</v>
      </c>
      <c r="J1126" s="20">
        <v>100</v>
      </c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</row>
    <row r="1127" spans="1:76" ht="15" x14ac:dyDescent="0.2">
      <c r="A1127" s="25" t="s">
        <v>751</v>
      </c>
      <c r="B1127" s="170" t="s">
        <v>75</v>
      </c>
      <c r="C1127" s="20">
        <v>57</v>
      </c>
      <c r="D1127" s="20">
        <v>10.5</v>
      </c>
      <c r="E1127" s="20">
        <v>57</v>
      </c>
      <c r="F1127" s="20">
        <v>10.5</v>
      </c>
      <c r="G1127" s="21">
        <f t="shared" si="26"/>
        <v>1.1970000000000001</v>
      </c>
      <c r="H1127" s="22">
        <v>1975</v>
      </c>
      <c r="I1127" s="23" t="s">
        <v>23</v>
      </c>
      <c r="J1127" s="20">
        <v>100</v>
      </c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</row>
    <row r="1128" spans="1:76" x14ac:dyDescent="0.2">
      <c r="A1128" s="25" t="s">
        <v>752</v>
      </c>
      <c r="B1128" s="89">
        <v>504</v>
      </c>
      <c r="C1128" s="20">
        <v>57</v>
      </c>
      <c r="D1128" s="20">
        <v>55</v>
      </c>
      <c r="E1128" s="20">
        <v>57</v>
      </c>
      <c r="F1128" s="20">
        <v>55</v>
      </c>
      <c r="G1128" s="21">
        <f t="shared" si="26"/>
        <v>6.2700000000000005</v>
      </c>
      <c r="H1128" s="22">
        <v>1975</v>
      </c>
      <c r="I1128" s="23" t="s">
        <v>23</v>
      </c>
      <c r="J1128" s="20">
        <v>100</v>
      </c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</row>
    <row r="1129" spans="1:76" x14ac:dyDescent="0.2">
      <c r="A1129" s="25" t="s">
        <v>753</v>
      </c>
      <c r="B1129" s="89">
        <v>482</v>
      </c>
      <c r="C1129" s="20">
        <v>57</v>
      </c>
      <c r="D1129" s="20">
        <v>30</v>
      </c>
      <c r="E1129" s="20">
        <v>57</v>
      </c>
      <c r="F1129" s="20">
        <v>30</v>
      </c>
      <c r="G1129" s="21">
        <f t="shared" si="26"/>
        <v>3.42</v>
      </c>
      <c r="H1129" s="22">
        <v>2016</v>
      </c>
      <c r="I1129" s="23" t="s">
        <v>23</v>
      </c>
      <c r="J1129" s="20">
        <v>8</v>
      </c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</row>
    <row r="1130" spans="1:76" x14ac:dyDescent="0.2">
      <c r="A1130" s="25" t="s">
        <v>753</v>
      </c>
      <c r="B1130" s="89">
        <v>482</v>
      </c>
      <c r="C1130" s="20">
        <v>57</v>
      </c>
      <c r="D1130" s="20">
        <v>30</v>
      </c>
      <c r="E1130" s="20">
        <v>57</v>
      </c>
      <c r="F1130" s="20">
        <v>30</v>
      </c>
      <c r="G1130" s="21">
        <f t="shared" si="26"/>
        <v>3.42</v>
      </c>
      <c r="H1130" s="22">
        <v>1971</v>
      </c>
      <c r="I1130" s="23" t="s">
        <v>23</v>
      </c>
      <c r="J1130" s="20">
        <v>100</v>
      </c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</row>
    <row r="1131" spans="1:76" s="81" customFormat="1" ht="14.25" x14ac:dyDescent="0.2">
      <c r="A1131" s="125" t="s">
        <v>754</v>
      </c>
      <c r="B1131" s="89">
        <v>902</v>
      </c>
      <c r="C1131" s="125">
        <v>159</v>
      </c>
      <c r="D1131" s="126">
        <v>20.3</v>
      </c>
      <c r="E1131" s="125">
        <v>159</v>
      </c>
      <c r="F1131" s="126">
        <v>20.3</v>
      </c>
      <c r="G1131" s="21">
        <f t="shared" si="26"/>
        <v>6.4554</v>
      </c>
      <c r="H1131" s="128">
        <v>2013</v>
      </c>
      <c r="I1131" s="129" t="s">
        <v>21</v>
      </c>
      <c r="J1131" s="20">
        <v>20</v>
      </c>
    </row>
    <row r="1132" spans="1:76" s="81" customFormat="1" ht="14.25" x14ac:dyDescent="0.2">
      <c r="A1132" s="125"/>
      <c r="B1132" s="89">
        <v>902</v>
      </c>
      <c r="C1132" s="125">
        <v>159</v>
      </c>
      <c r="D1132" s="126">
        <v>24.9</v>
      </c>
      <c r="E1132" s="125">
        <v>159</v>
      </c>
      <c r="F1132" s="126">
        <v>24.9</v>
      </c>
      <c r="G1132" s="21">
        <f t="shared" si="26"/>
        <v>7.9181999999999997</v>
      </c>
      <c r="H1132" s="128">
        <v>2013</v>
      </c>
      <c r="I1132" s="129" t="s">
        <v>21</v>
      </c>
      <c r="J1132" s="20">
        <v>20</v>
      </c>
    </row>
    <row r="1133" spans="1:76" s="81" customFormat="1" ht="14.25" x14ac:dyDescent="0.2">
      <c r="A1133" s="125" t="s">
        <v>755</v>
      </c>
      <c r="B1133" s="89">
        <v>902</v>
      </c>
      <c r="C1133" s="125">
        <v>159</v>
      </c>
      <c r="D1133" s="126">
        <v>44.7</v>
      </c>
      <c r="E1133" s="125">
        <v>159</v>
      </c>
      <c r="F1133" s="126">
        <v>44.7</v>
      </c>
      <c r="G1133" s="21">
        <f t="shared" si="26"/>
        <v>14.214600000000001</v>
      </c>
      <c r="H1133" s="128">
        <v>2013</v>
      </c>
      <c r="I1133" s="129" t="s">
        <v>21</v>
      </c>
      <c r="J1133" s="20">
        <v>20</v>
      </c>
    </row>
    <row r="1134" spans="1:76" s="81" customFormat="1" ht="14.25" x14ac:dyDescent="0.2">
      <c r="A1134" s="125" t="s">
        <v>756</v>
      </c>
      <c r="B1134" s="89">
        <v>902</v>
      </c>
      <c r="C1134" s="125">
        <v>530</v>
      </c>
      <c r="D1134" s="126">
        <v>254.4</v>
      </c>
      <c r="E1134" s="125">
        <v>530</v>
      </c>
      <c r="F1134" s="126">
        <v>254.4</v>
      </c>
      <c r="G1134" s="21">
        <f t="shared" si="26"/>
        <v>269.66400000000004</v>
      </c>
      <c r="H1134" s="128">
        <v>1985</v>
      </c>
      <c r="I1134" s="129" t="s">
        <v>21</v>
      </c>
      <c r="J1134" s="20">
        <v>100</v>
      </c>
    </row>
    <row r="1135" spans="1:76" ht="14.25" x14ac:dyDescent="0.2">
      <c r="A1135" s="125" t="s">
        <v>757</v>
      </c>
      <c r="B1135" s="89">
        <v>902</v>
      </c>
      <c r="C1135" s="126">
        <v>530</v>
      </c>
      <c r="D1135" s="126">
        <v>53</v>
      </c>
      <c r="E1135" s="126">
        <v>530</v>
      </c>
      <c r="F1135" s="126">
        <v>53</v>
      </c>
      <c r="G1135" s="21">
        <f t="shared" si="26"/>
        <v>56.18</v>
      </c>
      <c r="H1135" s="128">
        <v>1985</v>
      </c>
      <c r="I1135" s="129" t="s">
        <v>33</v>
      </c>
      <c r="J1135" s="20">
        <v>100</v>
      </c>
    </row>
    <row r="1136" spans="1:76" ht="14.25" x14ac:dyDescent="0.2">
      <c r="A1136" s="125" t="s">
        <v>758</v>
      </c>
      <c r="B1136" s="89">
        <v>465</v>
      </c>
      <c r="C1136" s="125">
        <v>89</v>
      </c>
      <c r="D1136" s="126">
        <v>60</v>
      </c>
      <c r="E1136" s="125">
        <v>89</v>
      </c>
      <c r="F1136" s="126">
        <v>60</v>
      </c>
      <c r="G1136" s="21">
        <f t="shared" si="26"/>
        <v>10.68</v>
      </c>
      <c r="H1136" s="128">
        <v>1986</v>
      </c>
      <c r="I1136" s="129" t="s">
        <v>23</v>
      </c>
      <c r="J1136" s="20">
        <v>100</v>
      </c>
    </row>
    <row r="1137" spans="1:76" ht="14.25" x14ac:dyDescent="0.2">
      <c r="A1137" s="125" t="s">
        <v>759</v>
      </c>
      <c r="B1137" s="89">
        <v>460</v>
      </c>
      <c r="C1137" s="126">
        <v>108</v>
      </c>
      <c r="D1137" s="126">
        <v>10</v>
      </c>
      <c r="E1137" s="126">
        <v>108</v>
      </c>
      <c r="F1137" s="126">
        <v>10</v>
      </c>
      <c r="G1137" s="21">
        <f t="shared" si="26"/>
        <v>2.16</v>
      </c>
      <c r="H1137" s="128">
        <v>2013</v>
      </c>
      <c r="I1137" s="129" t="s">
        <v>23</v>
      </c>
      <c r="J1137" s="20">
        <v>20</v>
      </c>
    </row>
    <row r="1138" spans="1:76" ht="14.25" x14ac:dyDescent="0.2">
      <c r="A1138" s="125"/>
      <c r="B1138" s="89">
        <v>460</v>
      </c>
      <c r="C1138" s="126">
        <v>426</v>
      </c>
      <c r="D1138" s="126">
        <v>115</v>
      </c>
      <c r="E1138" s="126">
        <v>426</v>
      </c>
      <c r="F1138" s="126">
        <v>115</v>
      </c>
      <c r="G1138" s="21">
        <f t="shared" si="26"/>
        <v>97.98</v>
      </c>
      <c r="H1138" s="128" t="s">
        <v>18</v>
      </c>
      <c r="I1138" s="129" t="s">
        <v>23</v>
      </c>
      <c r="J1138" s="20">
        <v>100</v>
      </c>
    </row>
    <row r="1139" spans="1:76" ht="15" thickBot="1" x14ac:dyDescent="0.25">
      <c r="A1139" s="172" t="s">
        <v>650</v>
      </c>
      <c r="B1139" s="173"/>
      <c r="C1139" s="174"/>
      <c r="D1139" s="175">
        <f>SUM(D1033:D1138)</f>
        <v>6405.8799999999983</v>
      </c>
      <c r="E1139" s="175"/>
      <c r="F1139" s="175">
        <f>SUM(F1033:F1138)</f>
        <v>6405.8799999999983</v>
      </c>
      <c r="G1139" s="176">
        <f>SUM(G1033:G1138)</f>
        <v>2350.7489799999998</v>
      </c>
      <c r="H1139" s="135"/>
      <c r="I1139" s="135"/>
      <c r="J1139" s="177"/>
    </row>
    <row r="1140" spans="1:76" ht="14.25" x14ac:dyDescent="0.2">
      <c r="A1140" s="178"/>
      <c r="B1140" s="179"/>
      <c r="C1140" s="145"/>
      <c r="D1140" s="180">
        <f>D1139-D1127-D1113-D1111-D1110-D1109-D1105-D1104-D1103-D1102-D1101-D1100-D1099-D1098-D1097-D1096-D1095-D1094-D1093-D1092-D1091-D1090-D1089-D1088-D1076-D1066-D1065-D1064-D1063-D1062-D1061-D1060-D1059-D1058-D1057-D1056-D1055-D1054-D1053-D1052-D1051-D1050-D1049-D1048-D1047-D1046-D1045-D1044-D1043-D1042-D1041-D1040-D1039-D1038-D1037-D1036-D1035-D1034-D1033</f>
        <v>2227.9500000000021</v>
      </c>
      <c r="E1140" s="180">
        <f>D1139+F1139</f>
        <v>12811.759999999997</v>
      </c>
      <c r="F1140" s="180"/>
      <c r="G1140" s="180"/>
      <c r="H1140" s="153"/>
      <c r="I1140" s="153"/>
      <c r="J1140" s="42"/>
    </row>
    <row r="1141" spans="1:76" s="36" customFormat="1" ht="15" x14ac:dyDescent="0.25">
      <c r="A1141" s="181" t="s">
        <v>58</v>
      </c>
      <c r="B1141" s="182"/>
      <c r="C1141" s="183"/>
      <c r="D1141" s="183">
        <f>D997+D1031+D1139</f>
        <v>13424.749999999996</v>
      </c>
      <c r="E1141" s="183"/>
      <c r="F1141" s="183">
        <f>F997+F1031+F1139</f>
        <v>13424.749999999996</v>
      </c>
      <c r="G1141" s="183">
        <f>G997+G1031+G1139</f>
        <v>10273.626339999999</v>
      </c>
      <c r="H1141" s="183"/>
      <c r="I1141" s="183"/>
      <c r="J1141" s="184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</row>
    <row r="1142" spans="1:76" s="36" customFormat="1" ht="15" x14ac:dyDescent="0.25">
      <c r="A1142" s="185" t="s">
        <v>59</v>
      </c>
      <c r="B1142" s="186"/>
      <c r="C1142" s="183"/>
      <c r="D1142" s="183"/>
      <c r="E1142" s="187"/>
      <c r="F1142" s="183"/>
      <c r="G1142" s="183"/>
      <c r="H1142" s="183"/>
      <c r="I1142" s="183"/>
      <c r="J1142" s="184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</row>
    <row r="1143" spans="1:76" s="36" customFormat="1" ht="15" x14ac:dyDescent="0.25">
      <c r="A1143" s="185" t="s">
        <v>60</v>
      </c>
      <c r="B1143" s="186"/>
      <c r="C1143" s="183"/>
      <c r="D1143" s="183">
        <f>D1141-D1144</f>
        <v>13424.749999999996</v>
      </c>
      <c r="E1143" s="183"/>
      <c r="F1143" s="183">
        <f>F1141-F1144</f>
        <v>13424.749999999996</v>
      </c>
      <c r="G1143" s="183"/>
      <c r="H1143" s="183"/>
      <c r="I1143" s="183"/>
      <c r="J1143" s="184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</row>
    <row r="1144" spans="1:76" s="36" customFormat="1" ht="15" x14ac:dyDescent="0.25">
      <c r="A1144" s="185" t="s">
        <v>24</v>
      </c>
      <c r="B1144" s="186"/>
      <c r="C1144" s="183"/>
      <c r="D1144" s="183">
        <f>SUMIF($A$931:$A$1140,"ГВС",D931:D1140)</f>
        <v>0</v>
      </c>
      <c r="E1144" s="183"/>
      <c r="F1144" s="183">
        <f>SUMIF($A$931:$A$1140,"ГВС",F931:F1140)</f>
        <v>0</v>
      </c>
      <c r="G1144" s="183"/>
      <c r="H1144" s="183"/>
      <c r="I1144" s="183"/>
      <c r="J1144" s="184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</row>
    <row r="1145" spans="1:76" s="36" customFormat="1" ht="15" x14ac:dyDescent="0.25">
      <c r="A1145" s="181" t="s">
        <v>61</v>
      </c>
      <c r="B1145" s="188"/>
      <c r="C1145" s="331">
        <f>D1141+F1141</f>
        <v>26849.499999999993</v>
      </c>
      <c r="D1145" s="332"/>
      <c r="E1145" s="332"/>
      <c r="F1145" s="333"/>
      <c r="G1145" s="189"/>
      <c r="H1145" s="183"/>
      <c r="I1145" s="183"/>
      <c r="J1145" s="42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</row>
    <row r="1146" spans="1:76" ht="15" x14ac:dyDescent="0.2">
      <c r="A1146" s="14" t="s">
        <v>760</v>
      </c>
      <c r="B1146" s="52"/>
      <c r="C1146" s="15"/>
      <c r="D1146" s="15"/>
      <c r="E1146" s="15"/>
      <c r="F1146" s="15"/>
      <c r="G1146" s="15"/>
      <c r="H1146" s="15"/>
      <c r="I1146" s="14"/>
      <c r="J1146" s="24"/>
    </row>
    <row r="1147" spans="1:76" x14ac:dyDescent="0.2">
      <c r="A1147" s="24"/>
      <c r="B1147" s="95"/>
      <c r="C1147" s="44"/>
      <c r="D1147" s="44"/>
      <c r="E1147" s="44"/>
      <c r="F1147" s="44"/>
      <c r="G1147" s="44"/>
      <c r="H1147" s="44"/>
      <c r="I1147" s="44"/>
      <c r="J1147" s="24"/>
    </row>
    <row r="1148" spans="1:76" x14ac:dyDescent="0.2">
      <c r="A1148" s="25" t="s">
        <v>761</v>
      </c>
      <c r="B1148" s="89">
        <v>1113</v>
      </c>
      <c r="C1148" s="20">
        <v>159</v>
      </c>
      <c r="D1148" s="20">
        <v>163</v>
      </c>
      <c r="E1148" s="20">
        <v>159</v>
      </c>
      <c r="F1148" s="20">
        <v>163</v>
      </c>
      <c r="G1148" s="21">
        <f t="shared" ref="G1148:G1211" si="27">((C1148/1000)*D1148)+((E1148/1000)*F1148)</f>
        <v>51.834000000000003</v>
      </c>
      <c r="H1148" s="23" t="s">
        <v>18</v>
      </c>
      <c r="I1148" s="23" t="s">
        <v>21</v>
      </c>
      <c r="J1148" s="20">
        <v>100</v>
      </c>
    </row>
    <row r="1149" spans="1:76" x14ac:dyDescent="0.2">
      <c r="A1149" s="30" t="s">
        <v>24</v>
      </c>
      <c r="B1149" s="89">
        <v>356</v>
      </c>
      <c r="C1149" s="28">
        <v>89</v>
      </c>
      <c r="D1149" s="28">
        <v>163</v>
      </c>
      <c r="E1149" s="28">
        <v>45</v>
      </c>
      <c r="F1149" s="28">
        <v>163</v>
      </c>
      <c r="G1149" s="21">
        <f t="shared" si="27"/>
        <v>21.841999999999999</v>
      </c>
      <c r="H1149" s="20" t="s">
        <v>18</v>
      </c>
      <c r="I1149" s="20" t="s">
        <v>21</v>
      </c>
      <c r="J1149" s="20">
        <v>100</v>
      </c>
    </row>
    <row r="1150" spans="1:76" s="191" customFormat="1" x14ac:dyDescent="0.2">
      <c r="A1150" s="26" t="s">
        <v>762</v>
      </c>
      <c r="B1150" s="89">
        <v>773</v>
      </c>
      <c r="C1150" s="190">
        <v>159</v>
      </c>
      <c r="D1150" s="190">
        <v>45.3</v>
      </c>
      <c r="E1150" s="190">
        <v>159</v>
      </c>
      <c r="F1150" s="190">
        <v>45.3</v>
      </c>
      <c r="G1150" s="21">
        <f t="shared" si="27"/>
        <v>14.4054</v>
      </c>
      <c r="H1150" s="20">
        <v>2013</v>
      </c>
      <c r="I1150" s="20" t="s">
        <v>23</v>
      </c>
      <c r="J1150" s="20">
        <v>20</v>
      </c>
    </row>
    <row r="1151" spans="1:76" s="192" customFormat="1" x14ac:dyDescent="0.2">
      <c r="A1151" s="30" t="s">
        <v>24</v>
      </c>
      <c r="B1151" s="89">
        <v>170</v>
      </c>
      <c r="C1151" s="190">
        <v>108</v>
      </c>
      <c r="D1151" s="190">
        <v>45.3</v>
      </c>
      <c r="E1151" s="190">
        <v>108</v>
      </c>
      <c r="F1151" s="190">
        <v>45.3</v>
      </c>
      <c r="G1151" s="21">
        <f t="shared" si="27"/>
        <v>9.7847999999999988</v>
      </c>
      <c r="H1151" s="23" t="s">
        <v>18</v>
      </c>
      <c r="I1151" s="20" t="s">
        <v>23</v>
      </c>
      <c r="J1151" s="20">
        <v>100</v>
      </c>
    </row>
    <row r="1152" spans="1:76" s="191" customFormat="1" x14ac:dyDescent="0.2">
      <c r="A1152" s="26" t="s">
        <v>763</v>
      </c>
      <c r="B1152" s="89">
        <v>773</v>
      </c>
      <c r="C1152" s="190">
        <v>108</v>
      </c>
      <c r="D1152" s="190">
        <v>7.9</v>
      </c>
      <c r="E1152" s="190">
        <v>108</v>
      </c>
      <c r="F1152" s="190">
        <v>7.9</v>
      </c>
      <c r="G1152" s="21">
        <f t="shared" si="27"/>
        <v>1.7064000000000001</v>
      </c>
      <c r="H1152" s="20" t="s">
        <v>18</v>
      </c>
      <c r="I1152" s="20" t="s">
        <v>23</v>
      </c>
      <c r="J1152" s="20">
        <v>100</v>
      </c>
    </row>
    <row r="1153" spans="1:76" s="192" customFormat="1" ht="15" x14ac:dyDescent="0.2">
      <c r="A1153" s="30" t="s">
        <v>24</v>
      </c>
      <c r="B1153" s="170" t="s">
        <v>75</v>
      </c>
      <c r="C1153" s="190">
        <v>57</v>
      </c>
      <c r="D1153" s="190">
        <v>7.9</v>
      </c>
      <c r="E1153" s="190">
        <v>32</v>
      </c>
      <c r="F1153" s="190">
        <v>7.9</v>
      </c>
      <c r="G1153" s="21">
        <f t="shared" si="27"/>
        <v>0.70310000000000006</v>
      </c>
      <c r="H1153" s="20">
        <v>2013</v>
      </c>
      <c r="I1153" s="20" t="s">
        <v>23</v>
      </c>
      <c r="J1153" s="20">
        <v>20</v>
      </c>
    </row>
    <row r="1154" spans="1:76" s="191" customFormat="1" x14ac:dyDescent="0.2">
      <c r="A1154" s="26" t="s">
        <v>764</v>
      </c>
      <c r="B1154" s="89">
        <v>773</v>
      </c>
      <c r="C1154" s="190">
        <v>108</v>
      </c>
      <c r="D1154" s="190">
        <v>3.6</v>
      </c>
      <c r="E1154" s="190">
        <v>108</v>
      </c>
      <c r="F1154" s="190">
        <v>3.6</v>
      </c>
      <c r="G1154" s="21">
        <f t="shared" si="27"/>
        <v>0.77759999999999996</v>
      </c>
      <c r="H1154" s="20" t="s">
        <v>18</v>
      </c>
      <c r="I1154" s="20" t="s">
        <v>21</v>
      </c>
      <c r="J1154" s="20">
        <v>100</v>
      </c>
    </row>
    <row r="1155" spans="1:76" s="192" customFormat="1" ht="15" x14ac:dyDescent="0.2">
      <c r="A1155" s="30" t="s">
        <v>24</v>
      </c>
      <c r="B1155" s="170" t="s">
        <v>75</v>
      </c>
      <c r="C1155" s="190">
        <v>57</v>
      </c>
      <c r="D1155" s="190">
        <v>3.6</v>
      </c>
      <c r="E1155" s="190">
        <v>32</v>
      </c>
      <c r="F1155" s="190">
        <v>3.6</v>
      </c>
      <c r="G1155" s="21">
        <f t="shared" si="27"/>
        <v>0.32040000000000002</v>
      </c>
      <c r="H1155" s="20">
        <v>2013</v>
      </c>
      <c r="I1155" s="20" t="s">
        <v>21</v>
      </c>
      <c r="J1155" s="20">
        <v>20</v>
      </c>
    </row>
    <row r="1156" spans="1:76" s="191" customFormat="1" ht="15" x14ac:dyDescent="0.2">
      <c r="A1156" s="26" t="s">
        <v>765</v>
      </c>
      <c r="B1156" s="170" t="s">
        <v>75</v>
      </c>
      <c r="C1156" s="190">
        <v>57</v>
      </c>
      <c r="D1156" s="190">
        <v>48.1</v>
      </c>
      <c r="E1156" s="190">
        <v>57</v>
      </c>
      <c r="F1156" s="190">
        <v>48.1</v>
      </c>
      <c r="G1156" s="21">
        <f t="shared" si="27"/>
        <v>5.4834000000000005</v>
      </c>
      <c r="H1156" s="20">
        <v>2013</v>
      </c>
      <c r="I1156" s="20" t="s">
        <v>21</v>
      </c>
      <c r="J1156" s="20">
        <v>20</v>
      </c>
    </row>
    <row r="1157" spans="1:76" s="192" customFormat="1" ht="15" x14ac:dyDescent="0.2">
      <c r="A1157" s="30" t="s">
        <v>24</v>
      </c>
      <c r="B1157" s="170" t="s">
        <v>75</v>
      </c>
      <c r="C1157" s="190">
        <v>76</v>
      </c>
      <c r="D1157" s="190">
        <v>48.1</v>
      </c>
      <c r="E1157" s="190">
        <v>57</v>
      </c>
      <c r="F1157" s="190">
        <v>48.1</v>
      </c>
      <c r="G1157" s="21">
        <f t="shared" si="27"/>
        <v>6.3973000000000004</v>
      </c>
      <c r="H1157" s="20">
        <v>2013</v>
      </c>
      <c r="I1157" s="20" t="s">
        <v>21</v>
      </c>
      <c r="J1157" s="20">
        <v>20</v>
      </c>
    </row>
    <row r="1158" spans="1:76" s="191" customFormat="1" ht="15" x14ac:dyDescent="0.2">
      <c r="A1158" s="26" t="s">
        <v>766</v>
      </c>
      <c r="B1158" s="170" t="s">
        <v>75</v>
      </c>
      <c r="C1158" s="190">
        <v>57</v>
      </c>
      <c r="D1158" s="190">
        <v>8.1999999999999993</v>
      </c>
      <c r="E1158" s="190">
        <v>57</v>
      </c>
      <c r="F1158" s="190">
        <v>8.1999999999999993</v>
      </c>
      <c r="G1158" s="21">
        <f t="shared" si="27"/>
        <v>0.93479999999999996</v>
      </c>
      <c r="H1158" s="20">
        <v>2013</v>
      </c>
      <c r="I1158" s="20" t="s">
        <v>21</v>
      </c>
      <c r="J1158" s="20">
        <v>20</v>
      </c>
    </row>
    <row r="1159" spans="1:76" s="192" customFormat="1" ht="15" x14ac:dyDescent="0.2">
      <c r="A1159" s="30" t="s">
        <v>24</v>
      </c>
      <c r="B1159" s="170" t="s">
        <v>75</v>
      </c>
      <c r="C1159" s="190">
        <v>76</v>
      </c>
      <c r="D1159" s="190">
        <v>8.1999999999999993</v>
      </c>
      <c r="E1159" s="190">
        <v>57</v>
      </c>
      <c r="F1159" s="190">
        <v>8.1999999999999993</v>
      </c>
      <c r="G1159" s="21">
        <f t="shared" si="27"/>
        <v>1.0906</v>
      </c>
      <c r="H1159" s="20">
        <v>2013</v>
      </c>
      <c r="I1159" s="20" t="s">
        <v>21</v>
      </c>
      <c r="J1159" s="20">
        <v>20</v>
      </c>
    </row>
    <row r="1160" spans="1:76" s="191" customFormat="1" x14ac:dyDescent="0.2">
      <c r="A1160" s="26" t="s">
        <v>767</v>
      </c>
      <c r="B1160" s="89">
        <v>775</v>
      </c>
      <c r="C1160" s="190">
        <v>57</v>
      </c>
      <c r="D1160" s="190">
        <v>16.7</v>
      </c>
      <c r="E1160" s="190">
        <v>57</v>
      </c>
      <c r="F1160" s="190">
        <v>16.7</v>
      </c>
      <c r="G1160" s="21">
        <f t="shared" si="27"/>
        <v>1.9037999999999999</v>
      </c>
      <c r="H1160" s="20">
        <v>2013</v>
      </c>
      <c r="I1160" s="20" t="s">
        <v>768</v>
      </c>
      <c r="J1160" s="20">
        <v>20</v>
      </c>
    </row>
    <row r="1161" spans="1:76" s="192" customFormat="1" x14ac:dyDescent="0.2">
      <c r="A1161" s="25" t="s">
        <v>769</v>
      </c>
      <c r="B1161" s="89">
        <v>774</v>
      </c>
      <c r="C1161" s="25">
        <v>108</v>
      </c>
      <c r="D1161" s="25">
        <v>86.5</v>
      </c>
      <c r="E1161" s="25">
        <v>108</v>
      </c>
      <c r="F1161" s="25">
        <v>86.5</v>
      </c>
      <c r="G1161" s="21">
        <f t="shared" si="27"/>
        <v>18.684000000000001</v>
      </c>
      <c r="H1161" s="23" t="s">
        <v>18</v>
      </c>
      <c r="I1161" s="23" t="s">
        <v>21</v>
      </c>
      <c r="J1161" s="20">
        <v>100</v>
      </c>
    </row>
    <row r="1162" spans="1:76" s="192" customFormat="1" x14ac:dyDescent="0.2">
      <c r="A1162" s="30" t="s">
        <v>24</v>
      </c>
      <c r="B1162" s="89">
        <v>170</v>
      </c>
      <c r="C1162" s="25">
        <v>89</v>
      </c>
      <c r="D1162" s="25">
        <v>86.5</v>
      </c>
      <c r="E1162" s="25">
        <v>45</v>
      </c>
      <c r="F1162" s="25">
        <v>86.5</v>
      </c>
      <c r="G1162" s="21">
        <f t="shared" si="27"/>
        <v>11.590999999999999</v>
      </c>
      <c r="H1162" s="20" t="s">
        <v>18</v>
      </c>
      <c r="I1162" s="20" t="s">
        <v>21</v>
      </c>
      <c r="J1162" s="20">
        <v>100</v>
      </c>
    </row>
    <row r="1163" spans="1:76" x14ac:dyDescent="0.2">
      <c r="A1163" s="25" t="s">
        <v>770</v>
      </c>
      <c r="B1163" s="89">
        <v>784</v>
      </c>
      <c r="C1163" s="20">
        <v>57</v>
      </c>
      <c r="D1163" s="20">
        <v>64.5</v>
      </c>
      <c r="E1163" s="20">
        <v>57</v>
      </c>
      <c r="F1163" s="20">
        <v>64.5</v>
      </c>
      <c r="G1163" s="21">
        <f t="shared" si="27"/>
        <v>7.3530000000000006</v>
      </c>
      <c r="H1163" s="23" t="s">
        <v>18</v>
      </c>
      <c r="I1163" s="23" t="s">
        <v>33</v>
      </c>
      <c r="J1163" s="20">
        <v>100</v>
      </c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</row>
    <row r="1164" spans="1:76" x14ac:dyDescent="0.2">
      <c r="A1164" s="30" t="s">
        <v>24</v>
      </c>
      <c r="B1164" s="89">
        <v>177</v>
      </c>
      <c r="C1164" s="20">
        <v>89</v>
      </c>
      <c r="D1164" s="20">
        <v>64.5</v>
      </c>
      <c r="E1164" s="20">
        <v>57</v>
      </c>
      <c r="F1164" s="193">
        <v>64.5</v>
      </c>
      <c r="G1164" s="21">
        <f t="shared" si="27"/>
        <v>9.4169999999999998</v>
      </c>
      <c r="H1164" s="23" t="s">
        <v>18</v>
      </c>
      <c r="I1164" s="23" t="s">
        <v>33</v>
      </c>
      <c r="J1164" s="20">
        <v>100</v>
      </c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</row>
    <row r="1165" spans="1:76" s="192" customFormat="1" x14ac:dyDescent="0.2">
      <c r="A1165" s="25" t="s">
        <v>771</v>
      </c>
      <c r="B1165" s="294" t="s">
        <v>57</v>
      </c>
      <c r="C1165" s="25">
        <v>89</v>
      </c>
      <c r="D1165" s="194">
        <v>65.5</v>
      </c>
      <c r="E1165" s="195">
        <v>89</v>
      </c>
      <c r="F1165" s="196">
        <v>65.5</v>
      </c>
      <c r="G1165" s="21">
        <f t="shared" si="27"/>
        <v>11.658999999999999</v>
      </c>
      <c r="H1165" s="84">
        <v>2010</v>
      </c>
      <c r="I1165" s="23" t="s">
        <v>23</v>
      </c>
      <c r="J1165" s="20">
        <v>32</v>
      </c>
    </row>
    <row r="1166" spans="1:76" s="192" customFormat="1" x14ac:dyDescent="0.2">
      <c r="A1166" s="25" t="s">
        <v>772</v>
      </c>
      <c r="B1166" s="295"/>
      <c r="C1166" s="25">
        <v>89</v>
      </c>
      <c r="D1166" s="194">
        <v>36</v>
      </c>
      <c r="E1166" s="25">
        <v>89</v>
      </c>
      <c r="F1166" s="25">
        <v>36</v>
      </c>
      <c r="G1166" s="21">
        <f t="shared" si="27"/>
        <v>6.4079999999999995</v>
      </c>
      <c r="H1166" s="22">
        <v>2010</v>
      </c>
      <c r="I1166" s="23" t="s">
        <v>23</v>
      </c>
      <c r="J1166" s="20">
        <v>32</v>
      </c>
    </row>
    <row r="1167" spans="1:76" s="192" customFormat="1" ht="15" x14ac:dyDescent="0.2">
      <c r="A1167" s="25" t="s">
        <v>773</v>
      </c>
      <c r="B1167" s="170" t="s">
        <v>75</v>
      </c>
      <c r="C1167" s="25">
        <v>57</v>
      </c>
      <c r="D1167" s="25">
        <v>53.4</v>
      </c>
      <c r="E1167" s="25">
        <v>57</v>
      </c>
      <c r="F1167" s="25">
        <v>53.4</v>
      </c>
      <c r="G1167" s="21">
        <f t="shared" si="27"/>
        <v>6.0876000000000001</v>
      </c>
      <c r="H1167" s="22">
        <v>2013</v>
      </c>
      <c r="I1167" s="23" t="s">
        <v>23</v>
      </c>
      <c r="J1167" s="20">
        <v>20</v>
      </c>
    </row>
    <row r="1168" spans="1:76" s="192" customFormat="1" x14ac:dyDescent="0.2">
      <c r="A1168" s="25" t="s">
        <v>774</v>
      </c>
      <c r="B1168" s="89">
        <v>363</v>
      </c>
      <c r="C1168" s="25">
        <v>57</v>
      </c>
      <c r="D1168" s="25">
        <v>3.5</v>
      </c>
      <c r="E1168" s="25">
        <v>57</v>
      </c>
      <c r="F1168" s="25">
        <v>3.5</v>
      </c>
      <c r="G1168" s="21">
        <f t="shared" si="27"/>
        <v>0.39900000000000002</v>
      </c>
      <c r="H1168" s="22">
        <v>2013</v>
      </c>
      <c r="I1168" s="23" t="s">
        <v>23</v>
      </c>
      <c r="J1168" s="20">
        <v>20</v>
      </c>
    </row>
    <row r="1169" spans="1:76" s="192" customFormat="1" x14ac:dyDescent="0.2">
      <c r="A1169" s="25"/>
      <c r="B1169" s="89">
        <v>363</v>
      </c>
      <c r="C1169" s="25">
        <v>57</v>
      </c>
      <c r="D1169" s="25">
        <v>7</v>
      </c>
      <c r="E1169" s="25">
        <v>57</v>
      </c>
      <c r="F1169" s="197">
        <v>7</v>
      </c>
      <c r="G1169" s="21">
        <f t="shared" si="27"/>
        <v>0.79800000000000004</v>
      </c>
      <c r="H1169" s="22" t="s">
        <v>18</v>
      </c>
      <c r="I1169" s="23" t="s">
        <v>21</v>
      </c>
      <c r="J1169" s="20">
        <v>100</v>
      </c>
    </row>
    <row r="1170" spans="1:76" s="192" customFormat="1" x14ac:dyDescent="0.2">
      <c r="A1170" s="25" t="s">
        <v>775</v>
      </c>
      <c r="B1170" s="89">
        <v>734</v>
      </c>
      <c r="C1170" s="25">
        <v>57</v>
      </c>
      <c r="D1170" s="25">
        <v>2.5</v>
      </c>
      <c r="E1170" s="25">
        <v>57</v>
      </c>
      <c r="F1170" s="25">
        <v>2.5</v>
      </c>
      <c r="G1170" s="21">
        <f t="shared" si="27"/>
        <v>0.28500000000000003</v>
      </c>
      <c r="H1170" s="22">
        <v>2013</v>
      </c>
      <c r="I1170" s="23" t="s">
        <v>23</v>
      </c>
      <c r="J1170" s="20">
        <v>20</v>
      </c>
    </row>
    <row r="1171" spans="1:76" s="192" customFormat="1" x14ac:dyDescent="0.2">
      <c r="A1171" s="25"/>
      <c r="B1171" s="89">
        <v>734</v>
      </c>
      <c r="C1171" s="25">
        <v>57</v>
      </c>
      <c r="D1171" s="25">
        <v>9.5</v>
      </c>
      <c r="E1171" s="25">
        <v>57</v>
      </c>
      <c r="F1171" s="197">
        <v>9.5</v>
      </c>
      <c r="G1171" s="21">
        <f t="shared" si="27"/>
        <v>1.083</v>
      </c>
      <c r="H1171" s="22" t="s">
        <v>18</v>
      </c>
      <c r="I1171" s="23" t="s">
        <v>21</v>
      </c>
      <c r="J1171" s="20">
        <v>100</v>
      </c>
    </row>
    <row r="1172" spans="1:76" x14ac:dyDescent="0.2">
      <c r="A1172" s="26" t="s">
        <v>776</v>
      </c>
      <c r="B1172" s="168" t="s">
        <v>777</v>
      </c>
      <c r="C1172" s="20">
        <v>57</v>
      </c>
      <c r="D1172" s="20">
        <v>26</v>
      </c>
      <c r="E1172" s="20">
        <v>57</v>
      </c>
      <c r="F1172" s="193">
        <v>26</v>
      </c>
      <c r="G1172" s="21">
        <f t="shared" si="27"/>
        <v>2.964</v>
      </c>
      <c r="H1172" s="23" t="s">
        <v>18</v>
      </c>
      <c r="I1172" s="23" t="s">
        <v>23</v>
      </c>
      <c r="J1172" s="20">
        <v>100</v>
      </c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</row>
    <row r="1173" spans="1:76" x14ac:dyDescent="0.2">
      <c r="A1173" s="30" t="s">
        <v>24</v>
      </c>
      <c r="B1173" s="168" t="s">
        <v>778</v>
      </c>
      <c r="C1173" s="20">
        <v>76</v>
      </c>
      <c r="D1173" s="20">
        <v>26</v>
      </c>
      <c r="E1173" s="20">
        <v>45</v>
      </c>
      <c r="F1173" s="193">
        <v>26</v>
      </c>
      <c r="G1173" s="21">
        <f t="shared" si="27"/>
        <v>3.1459999999999999</v>
      </c>
      <c r="H1173" s="23" t="s">
        <v>18</v>
      </c>
      <c r="I1173" s="23" t="s">
        <v>23</v>
      </c>
      <c r="J1173" s="20">
        <v>100</v>
      </c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</row>
    <row r="1174" spans="1:76" s="81" customFormat="1" ht="15" x14ac:dyDescent="0.2">
      <c r="A1174" s="25" t="s">
        <v>779</v>
      </c>
      <c r="B1174" s="170" t="s">
        <v>75</v>
      </c>
      <c r="C1174" s="20">
        <v>57</v>
      </c>
      <c r="D1174" s="20">
        <v>22.5</v>
      </c>
      <c r="E1174" s="20">
        <v>57</v>
      </c>
      <c r="F1174" s="193">
        <v>22.5</v>
      </c>
      <c r="G1174" s="21">
        <f t="shared" si="27"/>
        <v>2.5649999999999999</v>
      </c>
      <c r="H1174" s="22">
        <v>2010</v>
      </c>
      <c r="I1174" s="23" t="s">
        <v>23</v>
      </c>
      <c r="J1174" s="20">
        <v>32</v>
      </c>
      <c r="K1174" s="80"/>
      <c r="L1174" s="80"/>
      <c r="M1174" s="80"/>
      <c r="N1174" s="80"/>
      <c r="O1174" s="80"/>
      <c r="P1174" s="80"/>
      <c r="Q1174" s="80"/>
      <c r="R1174" s="80"/>
      <c r="S1174" s="80"/>
      <c r="T1174" s="80"/>
      <c r="U1174" s="80"/>
      <c r="V1174" s="80"/>
      <c r="W1174" s="80"/>
      <c r="X1174" s="80"/>
      <c r="Y1174" s="80"/>
      <c r="Z1174" s="80"/>
      <c r="AA1174" s="80"/>
      <c r="AB1174" s="80"/>
      <c r="AC1174" s="80"/>
      <c r="AD1174" s="80"/>
      <c r="AE1174" s="80"/>
      <c r="AF1174" s="80"/>
      <c r="AG1174" s="80"/>
      <c r="AH1174" s="80"/>
      <c r="AI1174" s="80"/>
      <c r="AJ1174" s="80"/>
      <c r="AK1174" s="80"/>
      <c r="AL1174" s="80"/>
      <c r="AM1174" s="80"/>
      <c r="AN1174" s="80"/>
      <c r="AO1174" s="80"/>
      <c r="AP1174" s="80"/>
      <c r="AQ1174" s="80"/>
      <c r="AR1174" s="80"/>
      <c r="AS1174" s="80"/>
      <c r="AT1174" s="80"/>
      <c r="AU1174" s="80"/>
      <c r="AV1174" s="80"/>
      <c r="AW1174" s="80"/>
      <c r="AX1174" s="80"/>
      <c r="AY1174" s="80"/>
      <c r="AZ1174" s="80"/>
      <c r="BA1174" s="80"/>
      <c r="BB1174" s="80"/>
      <c r="BC1174" s="80"/>
      <c r="BD1174" s="80"/>
      <c r="BE1174" s="80"/>
      <c r="BF1174" s="80"/>
      <c r="BG1174" s="80"/>
      <c r="BH1174" s="80"/>
      <c r="BI1174" s="80"/>
      <c r="BJ1174" s="80"/>
      <c r="BK1174" s="80"/>
      <c r="BL1174" s="80"/>
      <c r="BM1174" s="80"/>
      <c r="BN1174" s="80"/>
      <c r="BO1174" s="80"/>
      <c r="BP1174" s="80"/>
      <c r="BQ1174" s="80"/>
      <c r="BR1174" s="80"/>
      <c r="BS1174" s="80"/>
      <c r="BT1174" s="80"/>
      <c r="BU1174" s="80"/>
      <c r="BV1174" s="80"/>
      <c r="BW1174" s="80"/>
      <c r="BX1174" s="80"/>
    </row>
    <row r="1175" spans="1:76" x14ac:dyDescent="0.2">
      <c r="A1175" s="25" t="s">
        <v>622</v>
      </c>
      <c r="B1175" s="89">
        <v>439</v>
      </c>
      <c r="C1175" s="20">
        <v>45</v>
      </c>
      <c r="D1175" s="20">
        <v>28</v>
      </c>
      <c r="E1175" s="20">
        <v>45</v>
      </c>
      <c r="F1175" s="193">
        <v>28</v>
      </c>
      <c r="G1175" s="21">
        <f t="shared" si="27"/>
        <v>2.52</v>
      </c>
      <c r="H1175" s="22" t="s">
        <v>18</v>
      </c>
      <c r="I1175" s="23" t="s">
        <v>23</v>
      </c>
      <c r="J1175" s="20">
        <v>100</v>
      </c>
    </row>
    <row r="1176" spans="1:76" x14ac:dyDescent="0.2">
      <c r="A1176" s="25" t="s">
        <v>300</v>
      </c>
      <c r="B1176" s="89">
        <v>439</v>
      </c>
      <c r="C1176" s="20">
        <v>45</v>
      </c>
      <c r="D1176" s="20">
        <v>50</v>
      </c>
      <c r="E1176" s="20">
        <v>45</v>
      </c>
      <c r="F1176" s="193">
        <v>50</v>
      </c>
      <c r="G1176" s="21">
        <f t="shared" si="27"/>
        <v>4.5</v>
      </c>
      <c r="H1176" s="22" t="s">
        <v>18</v>
      </c>
      <c r="I1176" s="23" t="s">
        <v>23</v>
      </c>
      <c r="J1176" s="20">
        <v>100</v>
      </c>
    </row>
    <row r="1177" spans="1:76" x14ac:dyDescent="0.2">
      <c r="A1177" s="25" t="s">
        <v>780</v>
      </c>
      <c r="B1177" s="89">
        <v>470</v>
      </c>
      <c r="C1177" s="20">
        <v>45</v>
      </c>
      <c r="D1177" s="20">
        <v>3</v>
      </c>
      <c r="E1177" s="20">
        <v>45</v>
      </c>
      <c r="F1177" s="193">
        <v>3</v>
      </c>
      <c r="G1177" s="21">
        <f t="shared" si="27"/>
        <v>0.27</v>
      </c>
      <c r="H1177" s="22" t="s">
        <v>18</v>
      </c>
      <c r="I1177" s="23" t="s">
        <v>23</v>
      </c>
      <c r="J1177" s="20">
        <v>100</v>
      </c>
    </row>
    <row r="1178" spans="1:76" x14ac:dyDescent="0.2">
      <c r="A1178" s="25" t="s">
        <v>780</v>
      </c>
      <c r="B1178" s="89">
        <v>471</v>
      </c>
      <c r="C1178" s="20">
        <v>45</v>
      </c>
      <c r="D1178" s="20">
        <v>27</v>
      </c>
      <c r="E1178" s="20">
        <v>45</v>
      </c>
      <c r="F1178" s="193">
        <v>27</v>
      </c>
      <c r="G1178" s="21">
        <f t="shared" si="27"/>
        <v>2.4299999999999997</v>
      </c>
      <c r="H1178" s="22" t="s">
        <v>18</v>
      </c>
      <c r="I1178" s="23" t="s">
        <v>23</v>
      </c>
      <c r="J1178" s="20">
        <v>100</v>
      </c>
    </row>
    <row r="1179" spans="1:76" x14ac:dyDescent="0.2">
      <c r="A1179" s="25" t="s">
        <v>781</v>
      </c>
      <c r="B1179" s="89">
        <v>486</v>
      </c>
      <c r="C1179" s="20">
        <v>45</v>
      </c>
      <c r="D1179" s="20">
        <v>7</v>
      </c>
      <c r="E1179" s="20">
        <v>45</v>
      </c>
      <c r="F1179" s="193">
        <v>7</v>
      </c>
      <c r="G1179" s="21">
        <f t="shared" si="27"/>
        <v>0.63</v>
      </c>
      <c r="H1179" s="22" t="s">
        <v>18</v>
      </c>
      <c r="I1179" s="23" t="s">
        <v>23</v>
      </c>
      <c r="J1179" s="20">
        <v>100</v>
      </c>
    </row>
    <row r="1180" spans="1:76" x14ac:dyDescent="0.2">
      <c r="A1180" s="25" t="s">
        <v>782</v>
      </c>
      <c r="B1180" s="89">
        <v>498</v>
      </c>
      <c r="C1180" s="20">
        <v>45</v>
      </c>
      <c r="D1180" s="20">
        <v>3</v>
      </c>
      <c r="E1180" s="20">
        <v>45</v>
      </c>
      <c r="F1180" s="193">
        <v>3</v>
      </c>
      <c r="G1180" s="21">
        <f t="shared" si="27"/>
        <v>0.27</v>
      </c>
      <c r="H1180" s="22" t="s">
        <v>18</v>
      </c>
      <c r="I1180" s="23" t="s">
        <v>23</v>
      </c>
      <c r="J1180" s="20">
        <v>100</v>
      </c>
    </row>
    <row r="1181" spans="1:76" x14ac:dyDescent="0.2">
      <c r="A1181" s="25" t="s">
        <v>782</v>
      </c>
      <c r="B1181" s="89">
        <v>498</v>
      </c>
      <c r="C1181" s="20">
        <v>45</v>
      </c>
      <c r="D1181" s="20">
        <v>33</v>
      </c>
      <c r="E1181" s="20">
        <v>45</v>
      </c>
      <c r="F1181" s="20">
        <v>33</v>
      </c>
      <c r="G1181" s="21">
        <f t="shared" si="27"/>
        <v>2.9699999999999998</v>
      </c>
      <c r="H1181" s="22" t="s">
        <v>18</v>
      </c>
      <c r="I1181" s="20" t="s">
        <v>23</v>
      </c>
      <c r="J1181" s="20">
        <v>100</v>
      </c>
    </row>
    <row r="1182" spans="1:76" x14ac:dyDescent="0.2">
      <c r="A1182" s="26" t="s">
        <v>783</v>
      </c>
      <c r="B1182" s="89">
        <v>487</v>
      </c>
      <c r="C1182" s="20">
        <v>45</v>
      </c>
      <c r="D1182" s="20">
        <v>7</v>
      </c>
      <c r="E1182" s="20">
        <v>45</v>
      </c>
      <c r="F1182" s="20">
        <v>7</v>
      </c>
      <c r="G1182" s="21">
        <f t="shared" si="27"/>
        <v>0.63</v>
      </c>
      <c r="H1182" s="22" t="s">
        <v>18</v>
      </c>
      <c r="I1182" s="20" t="s">
        <v>23</v>
      </c>
      <c r="J1182" s="20">
        <v>100</v>
      </c>
    </row>
    <row r="1183" spans="1:76" x14ac:dyDescent="0.2">
      <c r="A1183" s="25" t="s">
        <v>784</v>
      </c>
      <c r="B1183" s="89">
        <v>507</v>
      </c>
      <c r="C1183" s="20">
        <v>45</v>
      </c>
      <c r="D1183" s="20">
        <v>3</v>
      </c>
      <c r="E1183" s="20">
        <v>45</v>
      </c>
      <c r="F1183" s="193">
        <v>3</v>
      </c>
      <c r="G1183" s="21">
        <f t="shared" si="27"/>
        <v>0.27</v>
      </c>
      <c r="H1183" s="22" t="s">
        <v>18</v>
      </c>
      <c r="I1183" s="23" t="s">
        <v>23</v>
      </c>
      <c r="J1183" s="20">
        <v>100</v>
      </c>
    </row>
    <row r="1184" spans="1:76" x14ac:dyDescent="0.2">
      <c r="A1184" s="25" t="s">
        <v>784</v>
      </c>
      <c r="B1184" s="89">
        <v>507</v>
      </c>
      <c r="C1184" s="20">
        <v>45</v>
      </c>
      <c r="D1184" s="20">
        <v>33</v>
      </c>
      <c r="E1184" s="20">
        <v>45</v>
      </c>
      <c r="F1184" s="20">
        <v>33</v>
      </c>
      <c r="G1184" s="21">
        <f t="shared" si="27"/>
        <v>2.9699999999999998</v>
      </c>
      <c r="H1184" s="22" t="s">
        <v>18</v>
      </c>
      <c r="I1184" s="20" t="s">
        <v>23</v>
      </c>
      <c r="J1184" s="20">
        <v>100</v>
      </c>
    </row>
    <row r="1185" spans="1:76" x14ac:dyDescent="0.2">
      <c r="A1185" s="25" t="s">
        <v>785</v>
      </c>
      <c r="B1185" s="89">
        <v>771</v>
      </c>
      <c r="C1185" s="20">
        <v>76</v>
      </c>
      <c r="D1185" s="20">
        <v>59</v>
      </c>
      <c r="E1185" s="20">
        <v>76</v>
      </c>
      <c r="F1185" s="193">
        <v>59</v>
      </c>
      <c r="G1185" s="21">
        <f t="shared" si="27"/>
        <v>8.968</v>
      </c>
      <c r="H1185" s="22" t="s">
        <v>18</v>
      </c>
      <c r="I1185" s="23" t="s">
        <v>23</v>
      </c>
      <c r="J1185" s="20">
        <v>100</v>
      </c>
    </row>
    <row r="1186" spans="1:76" x14ac:dyDescent="0.2">
      <c r="A1186" s="26" t="s">
        <v>786</v>
      </c>
      <c r="B1186" s="198"/>
      <c r="C1186" s="20"/>
      <c r="D1186" s="20"/>
      <c r="E1186" s="20"/>
      <c r="F1186" s="193"/>
      <c r="G1186" s="21">
        <f t="shared" si="27"/>
        <v>0</v>
      </c>
      <c r="H1186" s="22"/>
      <c r="I1186" s="23"/>
      <c r="J1186" s="20"/>
    </row>
    <row r="1187" spans="1:76" x14ac:dyDescent="0.2">
      <c r="A1187" s="30" t="s">
        <v>24</v>
      </c>
      <c r="B1187" s="199" t="s">
        <v>787</v>
      </c>
      <c r="C1187" s="20">
        <v>45</v>
      </c>
      <c r="D1187" s="20">
        <v>86</v>
      </c>
      <c r="E1187" s="20">
        <v>32</v>
      </c>
      <c r="F1187" s="193">
        <v>86</v>
      </c>
      <c r="G1187" s="21">
        <f t="shared" si="27"/>
        <v>6.6219999999999999</v>
      </c>
      <c r="H1187" s="23" t="s">
        <v>18</v>
      </c>
      <c r="I1187" s="23" t="s">
        <v>23</v>
      </c>
      <c r="J1187" s="20">
        <v>100</v>
      </c>
    </row>
    <row r="1188" spans="1:76" x14ac:dyDescent="0.2">
      <c r="A1188" s="25" t="s">
        <v>788</v>
      </c>
      <c r="B1188" s="89">
        <v>786</v>
      </c>
      <c r="C1188" s="20">
        <v>45</v>
      </c>
      <c r="D1188" s="20">
        <v>18</v>
      </c>
      <c r="E1188" s="20">
        <v>45</v>
      </c>
      <c r="F1188" s="193">
        <v>18</v>
      </c>
      <c r="G1188" s="21">
        <f t="shared" si="27"/>
        <v>1.6199999999999999</v>
      </c>
      <c r="H1188" s="23" t="s">
        <v>18</v>
      </c>
      <c r="I1188" s="23" t="s">
        <v>789</v>
      </c>
      <c r="J1188" s="20">
        <v>100</v>
      </c>
    </row>
    <row r="1189" spans="1:76" x14ac:dyDescent="0.2">
      <c r="A1189" s="26" t="s">
        <v>790</v>
      </c>
      <c r="B1189" s="171"/>
      <c r="C1189" s="20"/>
      <c r="D1189" s="20"/>
      <c r="E1189" s="20"/>
      <c r="F1189" s="193"/>
      <c r="G1189" s="21">
        <f t="shared" si="27"/>
        <v>0</v>
      </c>
      <c r="H1189" s="23"/>
      <c r="I1189" s="23"/>
      <c r="J1189" s="20"/>
    </row>
    <row r="1190" spans="1:76" x14ac:dyDescent="0.2">
      <c r="A1190" s="30" t="s">
        <v>24</v>
      </c>
      <c r="B1190" s="89">
        <v>179</v>
      </c>
      <c r="C1190" s="20">
        <v>45</v>
      </c>
      <c r="D1190" s="20">
        <v>10</v>
      </c>
      <c r="E1190" s="20">
        <v>32</v>
      </c>
      <c r="F1190" s="20">
        <v>10</v>
      </c>
      <c r="G1190" s="21">
        <f t="shared" si="27"/>
        <v>0.77</v>
      </c>
      <c r="H1190" s="23" t="s">
        <v>18</v>
      </c>
      <c r="I1190" s="23" t="s">
        <v>23</v>
      </c>
      <c r="J1190" s="20">
        <v>100</v>
      </c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</row>
    <row r="1191" spans="1:76" x14ac:dyDescent="0.2">
      <c r="A1191" s="25" t="s">
        <v>791</v>
      </c>
      <c r="B1191" s="89">
        <v>787</v>
      </c>
      <c r="C1191" s="20">
        <v>76</v>
      </c>
      <c r="D1191" s="20">
        <v>43</v>
      </c>
      <c r="E1191" s="20">
        <v>76</v>
      </c>
      <c r="F1191" s="20">
        <v>43</v>
      </c>
      <c r="G1191" s="21">
        <f t="shared" si="27"/>
        <v>6.5359999999999996</v>
      </c>
      <c r="H1191" s="22">
        <v>1972</v>
      </c>
      <c r="I1191" s="23" t="s">
        <v>23</v>
      </c>
      <c r="J1191" s="20">
        <v>100</v>
      </c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</row>
    <row r="1192" spans="1:76" x14ac:dyDescent="0.2">
      <c r="A1192" s="26" t="s">
        <v>792</v>
      </c>
      <c r="B1192" s="89"/>
      <c r="C1192" s="20"/>
      <c r="D1192" s="20"/>
      <c r="E1192" s="20"/>
      <c r="F1192" s="193"/>
      <c r="G1192" s="21">
        <f t="shared" si="27"/>
        <v>0</v>
      </c>
      <c r="H1192" s="22"/>
      <c r="I1192" s="23"/>
      <c r="J1192" s="20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</row>
    <row r="1193" spans="1:76" x14ac:dyDescent="0.2">
      <c r="A1193" s="30" t="s">
        <v>24</v>
      </c>
      <c r="B1193" s="89">
        <v>180</v>
      </c>
      <c r="C1193" s="20">
        <v>57</v>
      </c>
      <c r="D1193" s="20">
        <v>33</v>
      </c>
      <c r="E1193" s="20">
        <v>32</v>
      </c>
      <c r="F1193" s="193">
        <v>33</v>
      </c>
      <c r="G1193" s="21">
        <f t="shared" si="27"/>
        <v>2.9370000000000003</v>
      </c>
      <c r="H1193" s="22">
        <v>1972</v>
      </c>
      <c r="I1193" s="23" t="s">
        <v>23</v>
      </c>
      <c r="J1193" s="20">
        <v>100</v>
      </c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</row>
    <row r="1194" spans="1:76" x14ac:dyDescent="0.2">
      <c r="A1194" s="25" t="s">
        <v>793</v>
      </c>
      <c r="B1194" s="89">
        <v>1111</v>
      </c>
      <c r="C1194" s="20">
        <v>219</v>
      </c>
      <c r="D1194" s="20">
        <v>28.5</v>
      </c>
      <c r="E1194" s="20">
        <v>219</v>
      </c>
      <c r="F1194" s="193">
        <v>28.5</v>
      </c>
      <c r="G1194" s="21">
        <f t="shared" si="27"/>
        <v>12.483000000000001</v>
      </c>
      <c r="H1194" s="23" t="s">
        <v>18</v>
      </c>
      <c r="I1194" s="23" t="s">
        <v>23</v>
      </c>
      <c r="J1194" s="20">
        <v>100</v>
      </c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</row>
    <row r="1195" spans="1:76" x14ac:dyDescent="0.2">
      <c r="A1195" s="25" t="s">
        <v>794</v>
      </c>
      <c r="B1195" s="89">
        <v>517</v>
      </c>
      <c r="C1195" s="20">
        <v>219</v>
      </c>
      <c r="D1195" s="20">
        <v>65</v>
      </c>
      <c r="E1195" s="20">
        <v>219</v>
      </c>
      <c r="F1195" s="193">
        <v>65</v>
      </c>
      <c r="G1195" s="21">
        <f t="shared" si="27"/>
        <v>28.47</v>
      </c>
      <c r="H1195" s="23" t="s">
        <v>18</v>
      </c>
      <c r="I1195" s="23" t="s">
        <v>23</v>
      </c>
      <c r="J1195" s="20">
        <v>100</v>
      </c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</row>
    <row r="1196" spans="1:76" x14ac:dyDescent="0.2">
      <c r="A1196" s="26" t="s">
        <v>795</v>
      </c>
      <c r="B1196" s="171"/>
      <c r="C1196" s="20"/>
      <c r="D1196" s="20"/>
      <c r="E1196" s="20"/>
      <c r="F1196" s="193"/>
      <c r="G1196" s="21">
        <f t="shared" si="27"/>
        <v>0</v>
      </c>
      <c r="H1196" s="23"/>
      <c r="I1196" s="23"/>
      <c r="J1196" s="20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</row>
    <row r="1197" spans="1:76" x14ac:dyDescent="0.2">
      <c r="A1197" s="30" t="s">
        <v>24</v>
      </c>
      <c r="B1197" s="94" t="s">
        <v>796</v>
      </c>
      <c r="C1197" s="20">
        <v>89</v>
      </c>
      <c r="D1197" s="20">
        <v>103</v>
      </c>
      <c r="E1197" s="20">
        <v>57</v>
      </c>
      <c r="F1197" s="193">
        <v>103</v>
      </c>
      <c r="G1197" s="21">
        <f t="shared" si="27"/>
        <v>15.038</v>
      </c>
      <c r="H1197" s="23" t="s">
        <v>18</v>
      </c>
      <c r="I1197" s="23" t="s">
        <v>23</v>
      </c>
      <c r="J1197" s="20">
        <v>100</v>
      </c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</row>
    <row r="1198" spans="1:76" x14ac:dyDescent="0.2">
      <c r="A1198" s="26" t="s">
        <v>797</v>
      </c>
      <c r="B1198" s="89">
        <v>517</v>
      </c>
      <c r="C1198" s="20">
        <v>219</v>
      </c>
      <c r="D1198" s="20">
        <v>54</v>
      </c>
      <c r="E1198" s="20">
        <v>219</v>
      </c>
      <c r="F1198" s="193">
        <v>54</v>
      </c>
      <c r="G1198" s="21">
        <f t="shared" si="27"/>
        <v>23.652000000000001</v>
      </c>
      <c r="H1198" s="23" t="s">
        <v>18</v>
      </c>
      <c r="I1198" s="23" t="s">
        <v>33</v>
      </c>
      <c r="J1198" s="20">
        <v>100</v>
      </c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</row>
    <row r="1199" spans="1:76" x14ac:dyDescent="0.2">
      <c r="A1199" s="25" t="s">
        <v>798</v>
      </c>
      <c r="B1199" s="89">
        <v>762</v>
      </c>
      <c r="C1199" s="20">
        <v>76</v>
      </c>
      <c r="D1199" s="20">
        <v>5</v>
      </c>
      <c r="E1199" s="20">
        <v>76</v>
      </c>
      <c r="F1199" s="193">
        <v>5</v>
      </c>
      <c r="G1199" s="21">
        <f t="shared" si="27"/>
        <v>0.76</v>
      </c>
      <c r="H1199" s="22">
        <v>2011</v>
      </c>
      <c r="I1199" s="23" t="s">
        <v>23</v>
      </c>
      <c r="J1199" s="20">
        <v>28</v>
      </c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</row>
    <row r="1200" spans="1:76" ht="15" x14ac:dyDescent="0.2">
      <c r="A1200" s="30" t="s">
        <v>24</v>
      </c>
      <c r="B1200" s="170" t="s">
        <v>75</v>
      </c>
      <c r="C1200" s="20">
        <v>15</v>
      </c>
      <c r="D1200" s="20">
        <v>5</v>
      </c>
      <c r="E1200" s="20">
        <v>15</v>
      </c>
      <c r="F1200" s="193">
        <v>5</v>
      </c>
      <c r="G1200" s="21">
        <f t="shared" si="27"/>
        <v>0.15</v>
      </c>
      <c r="H1200" s="23" t="s">
        <v>18</v>
      </c>
      <c r="I1200" s="23" t="s">
        <v>23</v>
      </c>
      <c r="J1200" s="20">
        <v>100</v>
      </c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</row>
    <row r="1201" spans="1:76" x14ac:dyDescent="0.2">
      <c r="A1201" s="25" t="s">
        <v>799</v>
      </c>
      <c r="B1201" s="89">
        <v>761</v>
      </c>
      <c r="C1201" s="20">
        <v>89</v>
      </c>
      <c r="D1201" s="20">
        <v>65</v>
      </c>
      <c r="E1201" s="20">
        <v>89</v>
      </c>
      <c r="F1201" s="193">
        <v>65</v>
      </c>
      <c r="G1201" s="21">
        <f t="shared" si="27"/>
        <v>11.57</v>
      </c>
      <c r="H1201" s="23" t="s">
        <v>18</v>
      </c>
      <c r="I1201" s="23" t="s">
        <v>68</v>
      </c>
      <c r="J1201" s="20">
        <v>100</v>
      </c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</row>
    <row r="1202" spans="1:76" x14ac:dyDescent="0.2">
      <c r="A1202" s="25" t="s">
        <v>800</v>
      </c>
      <c r="B1202" s="89">
        <v>434</v>
      </c>
      <c r="C1202" s="20">
        <v>57</v>
      </c>
      <c r="D1202" s="20">
        <v>65</v>
      </c>
      <c r="E1202" s="20">
        <v>57</v>
      </c>
      <c r="F1202" s="193">
        <v>65</v>
      </c>
      <c r="G1202" s="21">
        <f t="shared" si="27"/>
        <v>7.41</v>
      </c>
      <c r="H1202" s="23" t="s">
        <v>18</v>
      </c>
      <c r="I1202" s="23" t="s">
        <v>33</v>
      </c>
      <c r="J1202" s="20">
        <v>100</v>
      </c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</row>
    <row r="1203" spans="1:76" x14ac:dyDescent="0.2">
      <c r="A1203" s="25" t="s">
        <v>801</v>
      </c>
      <c r="B1203" s="89">
        <v>763</v>
      </c>
      <c r="C1203" s="20">
        <v>219</v>
      </c>
      <c r="D1203" s="20">
        <v>4</v>
      </c>
      <c r="E1203" s="20">
        <v>219</v>
      </c>
      <c r="F1203" s="193">
        <v>4</v>
      </c>
      <c r="G1203" s="21">
        <f t="shared" si="27"/>
        <v>1.752</v>
      </c>
      <c r="H1203" s="22">
        <v>2011</v>
      </c>
      <c r="I1203" s="23" t="s">
        <v>33</v>
      </c>
      <c r="J1203" s="20">
        <v>28</v>
      </c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</row>
    <row r="1204" spans="1:76" x14ac:dyDescent="0.2">
      <c r="A1204" s="25" t="s">
        <v>801</v>
      </c>
      <c r="B1204" s="89">
        <v>763</v>
      </c>
      <c r="C1204" s="20">
        <v>219</v>
      </c>
      <c r="D1204" s="20">
        <v>41.5</v>
      </c>
      <c r="E1204" s="20">
        <v>219</v>
      </c>
      <c r="F1204" s="193">
        <v>41.5</v>
      </c>
      <c r="G1204" s="21">
        <f t="shared" si="27"/>
        <v>18.177</v>
      </c>
      <c r="H1204" s="22">
        <v>2011</v>
      </c>
      <c r="I1204" s="23" t="s">
        <v>23</v>
      </c>
      <c r="J1204" s="20">
        <v>28</v>
      </c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</row>
    <row r="1205" spans="1:76" ht="22.5" x14ac:dyDescent="0.2">
      <c r="A1205" s="25" t="s">
        <v>802</v>
      </c>
      <c r="B1205" s="200" t="s">
        <v>57</v>
      </c>
      <c r="C1205" s="20">
        <v>76</v>
      </c>
      <c r="D1205" s="20">
        <v>104</v>
      </c>
      <c r="E1205" s="20">
        <v>76</v>
      </c>
      <c r="F1205" s="193">
        <v>104</v>
      </c>
      <c r="G1205" s="21">
        <f t="shared" si="27"/>
        <v>15.808</v>
      </c>
      <c r="H1205" s="22">
        <v>1975</v>
      </c>
      <c r="I1205" s="23" t="s">
        <v>21</v>
      </c>
      <c r="J1205" s="20">
        <v>100</v>
      </c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</row>
    <row r="1206" spans="1:76" s="81" customFormat="1" x14ac:dyDescent="0.2">
      <c r="A1206" s="25" t="s">
        <v>803</v>
      </c>
      <c r="B1206" s="89">
        <v>764</v>
      </c>
      <c r="C1206" s="22">
        <v>76</v>
      </c>
      <c r="D1206" s="20">
        <v>1.5</v>
      </c>
      <c r="E1206" s="20">
        <v>76</v>
      </c>
      <c r="F1206" s="193">
        <v>1.5</v>
      </c>
      <c r="G1206" s="21">
        <f t="shared" si="27"/>
        <v>0.22799999999999998</v>
      </c>
      <c r="H1206" s="22">
        <v>2012</v>
      </c>
      <c r="I1206" s="23" t="s">
        <v>23</v>
      </c>
      <c r="J1206" s="20">
        <v>24</v>
      </c>
      <c r="K1206" s="80"/>
      <c r="L1206" s="80"/>
      <c r="M1206" s="80"/>
      <c r="N1206" s="80"/>
      <c r="O1206" s="80"/>
      <c r="P1206" s="80"/>
      <c r="Q1206" s="80"/>
      <c r="R1206" s="80"/>
      <c r="S1206" s="80"/>
      <c r="T1206" s="80"/>
      <c r="U1206" s="80"/>
      <c r="V1206" s="80"/>
      <c r="W1206" s="80"/>
      <c r="X1206" s="80"/>
      <c r="Y1206" s="80"/>
      <c r="Z1206" s="80"/>
      <c r="AA1206" s="80"/>
      <c r="AB1206" s="80"/>
      <c r="AC1206" s="80"/>
      <c r="AD1206" s="80"/>
      <c r="AE1206" s="80"/>
      <c r="AF1206" s="80"/>
      <c r="AG1206" s="80"/>
      <c r="AH1206" s="80"/>
      <c r="AI1206" s="80"/>
      <c r="AJ1206" s="80"/>
      <c r="AK1206" s="80"/>
      <c r="AL1206" s="80"/>
      <c r="AM1206" s="80"/>
      <c r="AN1206" s="80"/>
      <c r="AO1206" s="80"/>
      <c r="AP1206" s="80"/>
      <c r="AQ1206" s="80"/>
      <c r="AR1206" s="80"/>
      <c r="AS1206" s="80"/>
      <c r="AT1206" s="80"/>
      <c r="AU1206" s="80"/>
      <c r="AV1206" s="80"/>
      <c r="AW1206" s="80"/>
      <c r="AX1206" s="80"/>
      <c r="AY1206" s="80"/>
      <c r="AZ1206" s="80"/>
      <c r="BA1206" s="80"/>
      <c r="BB1206" s="80"/>
      <c r="BC1206" s="80"/>
      <c r="BD1206" s="80"/>
      <c r="BE1206" s="80"/>
      <c r="BF1206" s="80"/>
      <c r="BG1206" s="80"/>
      <c r="BH1206" s="80"/>
      <c r="BI1206" s="80"/>
      <c r="BJ1206" s="80"/>
      <c r="BK1206" s="80"/>
      <c r="BL1206" s="80"/>
      <c r="BM1206" s="80"/>
      <c r="BN1206" s="80"/>
      <c r="BO1206" s="80"/>
      <c r="BP1206" s="80"/>
      <c r="BQ1206" s="80"/>
      <c r="BR1206" s="80"/>
      <c r="BS1206" s="80"/>
      <c r="BT1206" s="80"/>
      <c r="BU1206" s="80"/>
      <c r="BV1206" s="80"/>
      <c r="BW1206" s="80"/>
      <c r="BX1206" s="80"/>
    </row>
    <row r="1207" spans="1:76" s="81" customFormat="1" x14ac:dyDescent="0.2">
      <c r="A1207" s="30" t="s">
        <v>24</v>
      </c>
      <c r="B1207" s="89">
        <v>166</v>
      </c>
      <c r="C1207" s="20">
        <v>76</v>
      </c>
      <c r="D1207" s="20">
        <v>1.5</v>
      </c>
      <c r="E1207" s="20">
        <v>45</v>
      </c>
      <c r="F1207" s="20">
        <v>1.5</v>
      </c>
      <c r="G1207" s="21">
        <f t="shared" si="27"/>
        <v>0.18149999999999999</v>
      </c>
      <c r="H1207" s="22">
        <v>2012</v>
      </c>
      <c r="I1207" s="20" t="s">
        <v>23</v>
      </c>
      <c r="J1207" s="20">
        <v>24</v>
      </c>
      <c r="K1207" s="80"/>
      <c r="L1207" s="80"/>
      <c r="M1207" s="80"/>
      <c r="N1207" s="80"/>
      <c r="O1207" s="80"/>
      <c r="P1207" s="80"/>
      <c r="Q1207" s="80"/>
      <c r="R1207" s="80"/>
      <c r="S1207" s="80"/>
      <c r="T1207" s="80"/>
      <c r="U1207" s="80"/>
      <c r="V1207" s="80"/>
      <c r="W1207" s="80"/>
      <c r="X1207" s="80"/>
      <c r="Y1207" s="80"/>
      <c r="Z1207" s="80"/>
      <c r="AA1207" s="80"/>
      <c r="AB1207" s="80"/>
      <c r="AC1207" s="80"/>
      <c r="AD1207" s="80"/>
      <c r="AE1207" s="80"/>
      <c r="AF1207" s="80"/>
      <c r="AG1207" s="80"/>
      <c r="AH1207" s="80"/>
      <c r="AI1207" s="80"/>
      <c r="AJ1207" s="80"/>
      <c r="AK1207" s="80"/>
      <c r="AL1207" s="80"/>
      <c r="AM1207" s="80"/>
      <c r="AN1207" s="80"/>
      <c r="AO1207" s="80"/>
      <c r="AP1207" s="80"/>
      <c r="AQ1207" s="80"/>
      <c r="AR1207" s="80"/>
      <c r="AS1207" s="80"/>
      <c r="AT1207" s="80"/>
      <c r="AU1207" s="80"/>
      <c r="AV1207" s="80"/>
      <c r="AW1207" s="80"/>
      <c r="AX1207" s="80"/>
      <c r="AY1207" s="80"/>
      <c r="AZ1207" s="80"/>
      <c r="BA1207" s="80"/>
      <c r="BB1207" s="80"/>
      <c r="BC1207" s="80"/>
      <c r="BD1207" s="80"/>
      <c r="BE1207" s="80"/>
      <c r="BF1207" s="80"/>
      <c r="BG1207" s="80"/>
      <c r="BH1207" s="80"/>
      <c r="BI1207" s="80"/>
      <c r="BJ1207" s="80"/>
      <c r="BK1207" s="80"/>
      <c r="BL1207" s="80"/>
      <c r="BM1207" s="80"/>
      <c r="BN1207" s="80"/>
      <c r="BO1207" s="80"/>
      <c r="BP1207" s="80"/>
      <c r="BQ1207" s="80"/>
      <c r="BR1207" s="80"/>
      <c r="BS1207" s="80"/>
      <c r="BT1207" s="80"/>
      <c r="BU1207" s="80"/>
      <c r="BV1207" s="80"/>
      <c r="BW1207" s="80"/>
      <c r="BX1207" s="80"/>
    </row>
    <row r="1208" spans="1:76" s="81" customFormat="1" x14ac:dyDescent="0.2">
      <c r="A1208" s="25" t="s">
        <v>804</v>
      </c>
      <c r="B1208" s="89">
        <v>765</v>
      </c>
      <c r="C1208" s="22">
        <v>76</v>
      </c>
      <c r="D1208" s="20">
        <v>4.3</v>
      </c>
      <c r="E1208" s="20">
        <v>76</v>
      </c>
      <c r="F1208" s="193">
        <v>4.3</v>
      </c>
      <c r="G1208" s="21">
        <f t="shared" si="27"/>
        <v>0.65359999999999996</v>
      </c>
      <c r="H1208" s="22">
        <v>2012</v>
      </c>
      <c r="I1208" s="23" t="s">
        <v>23</v>
      </c>
      <c r="J1208" s="20">
        <v>24</v>
      </c>
      <c r="K1208" s="80"/>
      <c r="L1208" s="80"/>
      <c r="M1208" s="80"/>
      <c r="N1208" s="80"/>
      <c r="O1208" s="80"/>
      <c r="P1208" s="80"/>
      <c r="Q1208" s="80"/>
      <c r="R1208" s="80"/>
      <c r="S1208" s="80"/>
      <c r="T1208" s="80"/>
      <c r="U1208" s="80"/>
      <c r="V1208" s="80"/>
      <c r="W1208" s="80"/>
      <c r="X1208" s="80"/>
      <c r="Y1208" s="80"/>
      <c r="Z1208" s="80"/>
      <c r="AA1208" s="80"/>
      <c r="AB1208" s="80"/>
      <c r="AC1208" s="80"/>
      <c r="AD1208" s="80"/>
      <c r="AE1208" s="80"/>
      <c r="AF1208" s="80"/>
      <c r="AG1208" s="80"/>
      <c r="AH1208" s="80"/>
      <c r="AI1208" s="80"/>
      <c r="AJ1208" s="80"/>
      <c r="AK1208" s="80"/>
      <c r="AL1208" s="80"/>
      <c r="AM1208" s="80"/>
      <c r="AN1208" s="80"/>
      <c r="AO1208" s="80"/>
      <c r="AP1208" s="80"/>
      <c r="AQ1208" s="80"/>
      <c r="AR1208" s="80"/>
      <c r="AS1208" s="80"/>
      <c r="AT1208" s="80"/>
      <c r="AU1208" s="80"/>
      <c r="AV1208" s="80"/>
      <c r="AW1208" s="80"/>
      <c r="AX1208" s="80"/>
      <c r="AY1208" s="80"/>
      <c r="AZ1208" s="80"/>
      <c r="BA1208" s="80"/>
      <c r="BB1208" s="80"/>
      <c r="BC1208" s="80"/>
      <c r="BD1208" s="80"/>
      <c r="BE1208" s="80"/>
      <c r="BF1208" s="80"/>
      <c r="BG1208" s="80"/>
      <c r="BH1208" s="80"/>
      <c r="BI1208" s="80"/>
      <c r="BJ1208" s="80"/>
      <c r="BK1208" s="80"/>
      <c r="BL1208" s="80"/>
      <c r="BM1208" s="80"/>
      <c r="BN1208" s="80"/>
      <c r="BO1208" s="80"/>
      <c r="BP1208" s="80"/>
      <c r="BQ1208" s="80"/>
      <c r="BR1208" s="80"/>
      <c r="BS1208" s="80"/>
      <c r="BT1208" s="80"/>
      <c r="BU1208" s="80"/>
      <c r="BV1208" s="80"/>
      <c r="BW1208" s="80"/>
      <c r="BX1208" s="80"/>
    </row>
    <row r="1209" spans="1:76" s="81" customFormat="1" x14ac:dyDescent="0.2">
      <c r="A1209" s="30" t="s">
        <v>24</v>
      </c>
      <c r="B1209" s="89">
        <v>167</v>
      </c>
      <c r="C1209" s="20">
        <v>76</v>
      </c>
      <c r="D1209" s="20">
        <v>4.3</v>
      </c>
      <c r="E1209" s="20">
        <v>45</v>
      </c>
      <c r="F1209" s="20">
        <v>4.3</v>
      </c>
      <c r="G1209" s="21">
        <f t="shared" si="27"/>
        <v>0.52029999999999998</v>
      </c>
      <c r="H1209" s="22">
        <v>2012</v>
      </c>
      <c r="I1209" s="20" t="s">
        <v>23</v>
      </c>
      <c r="J1209" s="20">
        <v>24</v>
      </c>
      <c r="K1209" s="80"/>
      <c r="L1209" s="80"/>
      <c r="M1209" s="80"/>
      <c r="N1209" s="80"/>
      <c r="O1209" s="80"/>
      <c r="P1209" s="80"/>
      <c r="Q1209" s="80"/>
      <c r="R1209" s="80"/>
      <c r="S1209" s="80"/>
      <c r="T1209" s="80"/>
      <c r="U1209" s="80"/>
      <c r="V1209" s="80"/>
      <c r="W1209" s="80"/>
      <c r="X1209" s="80"/>
      <c r="Y1209" s="80"/>
      <c r="Z1209" s="80"/>
      <c r="AA1209" s="80"/>
      <c r="AB1209" s="80"/>
      <c r="AC1209" s="80"/>
      <c r="AD1209" s="80"/>
      <c r="AE1209" s="80"/>
      <c r="AF1209" s="80"/>
      <c r="AG1209" s="80"/>
      <c r="AH1209" s="80"/>
      <c r="AI1209" s="80"/>
      <c r="AJ1209" s="80"/>
      <c r="AK1209" s="80"/>
      <c r="AL1209" s="80"/>
      <c r="AM1209" s="80"/>
      <c r="AN1209" s="80"/>
      <c r="AO1209" s="80"/>
      <c r="AP1209" s="80"/>
      <c r="AQ1209" s="80"/>
      <c r="AR1209" s="80"/>
      <c r="AS1209" s="80"/>
      <c r="AT1209" s="80"/>
      <c r="AU1209" s="80"/>
      <c r="AV1209" s="80"/>
      <c r="AW1209" s="80"/>
      <c r="AX1209" s="80"/>
      <c r="AY1209" s="80"/>
      <c r="AZ1209" s="80"/>
      <c r="BA1209" s="80"/>
      <c r="BB1209" s="80"/>
      <c r="BC1209" s="80"/>
      <c r="BD1209" s="80"/>
      <c r="BE1209" s="80"/>
      <c r="BF1209" s="80"/>
      <c r="BG1209" s="80"/>
      <c r="BH1209" s="80"/>
      <c r="BI1209" s="80"/>
      <c r="BJ1209" s="80"/>
      <c r="BK1209" s="80"/>
      <c r="BL1209" s="80"/>
      <c r="BM1209" s="80"/>
      <c r="BN1209" s="80"/>
      <c r="BO1209" s="80"/>
      <c r="BP1209" s="80"/>
      <c r="BQ1209" s="80"/>
      <c r="BR1209" s="80"/>
      <c r="BS1209" s="80"/>
      <c r="BT1209" s="80"/>
      <c r="BU1209" s="80"/>
      <c r="BV1209" s="80"/>
      <c r="BW1209" s="80"/>
      <c r="BX1209" s="80"/>
    </row>
    <row r="1210" spans="1:76" x14ac:dyDescent="0.2">
      <c r="A1210" s="25" t="s">
        <v>805</v>
      </c>
      <c r="B1210" s="89">
        <v>765</v>
      </c>
      <c r="C1210" s="20">
        <v>76</v>
      </c>
      <c r="D1210" s="20">
        <v>22</v>
      </c>
      <c r="E1210" s="20">
        <v>76</v>
      </c>
      <c r="F1210" s="193">
        <v>22</v>
      </c>
      <c r="G1210" s="21">
        <f t="shared" si="27"/>
        <v>3.3439999999999999</v>
      </c>
      <c r="H1210" s="22">
        <v>2012</v>
      </c>
      <c r="I1210" s="23" t="s">
        <v>21</v>
      </c>
      <c r="J1210" s="20">
        <v>24</v>
      </c>
    </row>
    <row r="1211" spans="1:76" x14ac:dyDescent="0.2">
      <c r="A1211" s="30" t="s">
        <v>24</v>
      </c>
      <c r="B1211" s="89">
        <v>167</v>
      </c>
      <c r="C1211" s="20">
        <v>76</v>
      </c>
      <c r="D1211" s="20">
        <v>22</v>
      </c>
      <c r="E1211" s="20">
        <v>45</v>
      </c>
      <c r="F1211" s="20">
        <v>22</v>
      </c>
      <c r="G1211" s="21">
        <f t="shared" si="27"/>
        <v>2.6619999999999999</v>
      </c>
      <c r="H1211" s="22" t="s">
        <v>18</v>
      </c>
      <c r="I1211" s="20" t="s">
        <v>21</v>
      </c>
      <c r="J1211" s="20">
        <v>100</v>
      </c>
    </row>
    <row r="1212" spans="1:76" x14ac:dyDescent="0.2">
      <c r="A1212" s="26" t="s">
        <v>806</v>
      </c>
      <c r="B1212" s="89">
        <v>766</v>
      </c>
      <c r="C1212" s="20"/>
      <c r="D1212" s="20"/>
      <c r="E1212" s="20"/>
      <c r="F1212" s="20"/>
      <c r="G1212" s="21">
        <f t="shared" ref="G1212:G1241" si="28">((C1212/1000)*D1212)+((E1212/1000)*F1212)</f>
        <v>0</v>
      </c>
      <c r="H1212" s="22"/>
      <c r="I1212" s="20"/>
      <c r="J1212" s="20"/>
    </row>
    <row r="1213" spans="1:76" x14ac:dyDescent="0.2">
      <c r="A1213" s="30" t="s">
        <v>24</v>
      </c>
      <c r="B1213" s="89">
        <v>168</v>
      </c>
      <c r="C1213" s="20">
        <v>89</v>
      </c>
      <c r="D1213" s="20">
        <v>38</v>
      </c>
      <c r="E1213" s="20">
        <v>57</v>
      </c>
      <c r="F1213" s="20">
        <v>38</v>
      </c>
      <c r="G1213" s="21">
        <f t="shared" si="28"/>
        <v>5.548</v>
      </c>
      <c r="H1213" s="22">
        <v>2008</v>
      </c>
      <c r="I1213" s="20" t="s">
        <v>23</v>
      </c>
      <c r="J1213" s="20">
        <v>40</v>
      </c>
    </row>
    <row r="1214" spans="1:76" x14ac:dyDescent="0.2">
      <c r="A1214" s="25" t="s">
        <v>807</v>
      </c>
      <c r="B1214" s="89">
        <v>767</v>
      </c>
      <c r="C1214" s="20">
        <v>219</v>
      </c>
      <c r="D1214" s="20">
        <v>56.2</v>
      </c>
      <c r="E1214" s="20">
        <v>219</v>
      </c>
      <c r="F1214" s="193">
        <v>56.2</v>
      </c>
      <c r="G1214" s="21">
        <f t="shared" si="28"/>
        <v>24.615600000000001</v>
      </c>
      <c r="H1214" s="22">
        <v>2011</v>
      </c>
      <c r="I1214" s="23" t="s">
        <v>23</v>
      </c>
      <c r="J1214" s="20">
        <v>28</v>
      </c>
    </row>
    <row r="1215" spans="1:76" x14ac:dyDescent="0.2">
      <c r="A1215" s="25" t="s">
        <v>808</v>
      </c>
      <c r="B1215" s="89">
        <v>769</v>
      </c>
      <c r="C1215" s="20">
        <v>108</v>
      </c>
      <c r="D1215" s="20">
        <v>20</v>
      </c>
      <c r="E1215" s="20">
        <v>108</v>
      </c>
      <c r="F1215" s="193">
        <v>20</v>
      </c>
      <c r="G1215" s="21">
        <f t="shared" si="28"/>
        <v>4.32</v>
      </c>
      <c r="H1215" s="22" t="s">
        <v>18</v>
      </c>
      <c r="I1215" s="23" t="s">
        <v>23</v>
      </c>
      <c r="J1215" s="20">
        <v>100</v>
      </c>
    </row>
    <row r="1216" spans="1:76" x14ac:dyDescent="0.2">
      <c r="A1216" s="25" t="s">
        <v>809</v>
      </c>
      <c r="B1216" s="89">
        <v>741</v>
      </c>
      <c r="C1216" s="20">
        <v>76</v>
      </c>
      <c r="D1216" s="20">
        <v>2</v>
      </c>
      <c r="E1216" s="20">
        <v>76</v>
      </c>
      <c r="F1216" s="193">
        <v>2</v>
      </c>
      <c r="G1216" s="21">
        <f t="shared" si="28"/>
        <v>0.30399999999999999</v>
      </c>
      <c r="H1216" s="22" t="s">
        <v>18</v>
      </c>
      <c r="I1216" s="23" t="s">
        <v>23</v>
      </c>
      <c r="J1216" s="20">
        <v>100</v>
      </c>
    </row>
    <row r="1217" spans="1:76" x14ac:dyDescent="0.2">
      <c r="A1217" s="25" t="s">
        <v>810</v>
      </c>
      <c r="B1217" s="89">
        <v>739</v>
      </c>
      <c r="C1217" s="20">
        <v>57</v>
      </c>
      <c r="D1217" s="20">
        <v>54</v>
      </c>
      <c r="E1217" s="20">
        <v>57</v>
      </c>
      <c r="F1217" s="193">
        <v>54</v>
      </c>
      <c r="G1217" s="21">
        <f t="shared" si="28"/>
        <v>6.1560000000000006</v>
      </c>
      <c r="H1217" s="22" t="s">
        <v>18</v>
      </c>
      <c r="I1217" s="23" t="s">
        <v>23</v>
      </c>
      <c r="J1217" s="20">
        <v>100</v>
      </c>
    </row>
    <row r="1218" spans="1:76" x14ac:dyDescent="0.2">
      <c r="A1218" s="25" t="s">
        <v>811</v>
      </c>
      <c r="B1218" s="89">
        <v>740</v>
      </c>
      <c r="C1218" s="20">
        <v>76</v>
      </c>
      <c r="D1218" s="20">
        <v>165</v>
      </c>
      <c r="E1218" s="20">
        <v>76</v>
      </c>
      <c r="F1218" s="193">
        <v>165</v>
      </c>
      <c r="G1218" s="21">
        <f t="shared" si="28"/>
        <v>25.08</v>
      </c>
      <c r="H1218" s="22" t="s">
        <v>18</v>
      </c>
      <c r="I1218" s="23" t="s">
        <v>23</v>
      </c>
      <c r="J1218" s="20">
        <v>100</v>
      </c>
    </row>
    <row r="1219" spans="1:76" x14ac:dyDescent="0.2">
      <c r="A1219" s="26" t="s">
        <v>812</v>
      </c>
      <c r="B1219" s="89">
        <v>1076</v>
      </c>
      <c r="C1219" s="20">
        <v>108</v>
      </c>
      <c r="D1219" s="20">
        <v>17</v>
      </c>
      <c r="E1219" s="20">
        <v>108</v>
      </c>
      <c r="F1219" s="201">
        <v>17</v>
      </c>
      <c r="G1219" s="21">
        <f t="shared" si="28"/>
        <v>3.6720000000000002</v>
      </c>
      <c r="H1219" s="22" t="s">
        <v>18</v>
      </c>
      <c r="I1219" s="23" t="s">
        <v>33</v>
      </c>
      <c r="J1219" s="20">
        <v>100</v>
      </c>
    </row>
    <row r="1220" spans="1:76" x14ac:dyDescent="0.2">
      <c r="A1220" s="26" t="s">
        <v>813</v>
      </c>
      <c r="B1220" s="89">
        <v>1076</v>
      </c>
      <c r="C1220" s="20">
        <v>108</v>
      </c>
      <c r="D1220" s="20">
        <v>8</v>
      </c>
      <c r="E1220" s="20">
        <v>108</v>
      </c>
      <c r="F1220" s="201">
        <v>8</v>
      </c>
      <c r="G1220" s="21">
        <f t="shared" si="28"/>
        <v>1.728</v>
      </c>
      <c r="H1220" s="22">
        <v>1975</v>
      </c>
      <c r="I1220" s="23" t="s">
        <v>33</v>
      </c>
      <c r="J1220" s="20">
        <v>100</v>
      </c>
    </row>
    <row r="1221" spans="1:76" x14ac:dyDescent="0.2">
      <c r="A1221" s="26" t="s">
        <v>814</v>
      </c>
      <c r="B1221" s="89">
        <v>1054</v>
      </c>
      <c r="C1221" s="20">
        <v>108</v>
      </c>
      <c r="D1221" s="20">
        <v>11</v>
      </c>
      <c r="E1221" s="20">
        <v>108</v>
      </c>
      <c r="F1221" s="201">
        <v>11</v>
      </c>
      <c r="G1221" s="21">
        <f t="shared" si="28"/>
        <v>2.3759999999999999</v>
      </c>
      <c r="H1221" s="22">
        <v>1975</v>
      </c>
      <c r="I1221" s="23" t="s">
        <v>33</v>
      </c>
      <c r="J1221" s="20">
        <v>100</v>
      </c>
    </row>
    <row r="1222" spans="1:76" x14ac:dyDescent="0.2">
      <c r="A1222" s="26" t="s">
        <v>815</v>
      </c>
      <c r="B1222" s="89">
        <v>1107</v>
      </c>
      <c r="C1222" s="20">
        <v>89</v>
      </c>
      <c r="D1222" s="20">
        <v>13</v>
      </c>
      <c r="E1222" s="20">
        <v>89</v>
      </c>
      <c r="F1222" s="201">
        <v>13</v>
      </c>
      <c r="G1222" s="21">
        <f t="shared" si="28"/>
        <v>2.3140000000000001</v>
      </c>
      <c r="H1222" s="22">
        <v>1975</v>
      </c>
      <c r="I1222" s="23" t="s">
        <v>33</v>
      </c>
      <c r="J1222" s="20">
        <v>100</v>
      </c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</row>
    <row r="1223" spans="1:76" x14ac:dyDescent="0.2">
      <c r="A1223" s="26" t="s">
        <v>816</v>
      </c>
      <c r="B1223" s="89">
        <v>1077</v>
      </c>
      <c r="C1223" s="20">
        <v>133</v>
      </c>
      <c r="D1223" s="20">
        <v>52</v>
      </c>
      <c r="E1223" s="20">
        <v>133</v>
      </c>
      <c r="F1223" s="201">
        <v>52</v>
      </c>
      <c r="G1223" s="21">
        <f t="shared" si="28"/>
        <v>13.832000000000001</v>
      </c>
      <c r="H1223" s="22" t="s">
        <v>18</v>
      </c>
      <c r="I1223" s="23" t="s">
        <v>33</v>
      </c>
      <c r="J1223" s="20">
        <v>100</v>
      </c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</row>
    <row r="1224" spans="1:76" x14ac:dyDescent="0.2">
      <c r="A1224" s="26" t="s">
        <v>817</v>
      </c>
      <c r="B1224" s="100"/>
      <c r="C1224" s="20"/>
      <c r="D1224" s="20"/>
      <c r="E1224" s="20"/>
      <c r="F1224" s="201"/>
      <c r="G1224" s="21">
        <f t="shared" si="28"/>
        <v>0</v>
      </c>
      <c r="H1224" s="22"/>
      <c r="I1224" s="23"/>
      <c r="J1224" s="20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</row>
    <row r="1225" spans="1:76" s="202" customFormat="1" ht="15" x14ac:dyDescent="0.2">
      <c r="A1225" s="30" t="s">
        <v>24</v>
      </c>
      <c r="B1225" s="170" t="s">
        <v>75</v>
      </c>
      <c r="C1225" s="20">
        <v>57</v>
      </c>
      <c r="D1225" s="20">
        <v>51</v>
      </c>
      <c r="E1225" s="20">
        <v>40</v>
      </c>
      <c r="F1225" s="201">
        <v>51</v>
      </c>
      <c r="G1225" s="21">
        <f t="shared" si="28"/>
        <v>4.9470000000000001</v>
      </c>
      <c r="H1225" s="22">
        <v>2016</v>
      </c>
      <c r="I1225" s="23" t="s">
        <v>818</v>
      </c>
      <c r="J1225" s="20">
        <v>8</v>
      </c>
    </row>
    <row r="1226" spans="1:76" x14ac:dyDescent="0.2">
      <c r="A1226" s="25" t="s">
        <v>819</v>
      </c>
      <c r="B1226" s="171">
        <v>768</v>
      </c>
      <c r="C1226" s="20">
        <v>219</v>
      </c>
      <c r="D1226" s="20">
        <v>109</v>
      </c>
      <c r="E1226" s="20">
        <v>219</v>
      </c>
      <c r="F1226" s="193">
        <v>109</v>
      </c>
      <c r="G1226" s="21">
        <f t="shared" si="28"/>
        <v>47.741999999999997</v>
      </c>
      <c r="H1226" s="22" t="s">
        <v>18</v>
      </c>
      <c r="I1226" s="23" t="s">
        <v>21</v>
      </c>
      <c r="J1226" s="20">
        <v>100</v>
      </c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</row>
    <row r="1227" spans="1:76" ht="15" x14ac:dyDescent="0.2">
      <c r="A1227" s="25" t="s">
        <v>820</v>
      </c>
      <c r="B1227" s="170" t="s">
        <v>75</v>
      </c>
      <c r="C1227" s="20">
        <v>108</v>
      </c>
      <c r="D1227" s="20">
        <v>5</v>
      </c>
      <c r="E1227" s="20">
        <v>108</v>
      </c>
      <c r="F1227" s="193">
        <v>5</v>
      </c>
      <c r="G1227" s="21">
        <f t="shared" si="28"/>
        <v>1.08</v>
      </c>
      <c r="H1227" s="22" t="s">
        <v>18</v>
      </c>
      <c r="I1227" s="23" t="s">
        <v>33</v>
      </c>
      <c r="J1227" s="20">
        <v>100</v>
      </c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</row>
    <row r="1228" spans="1:76" ht="15" x14ac:dyDescent="0.2">
      <c r="A1228" s="25" t="s">
        <v>821</v>
      </c>
      <c r="B1228" s="170" t="s">
        <v>75</v>
      </c>
      <c r="C1228" s="20">
        <v>89</v>
      </c>
      <c r="D1228" s="20">
        <v>8</v>
      </c>
      <c r="E1228" s="20">
        <v>89</v>
      </c>
      <c r="F1228" s="193">
        <v>8</v>
      </c>
      <c r="G1228" s="21">
        <f t="shared" si="28"/>
        <v>1.4239999999999999</v>
      </c>
      <c r="H1228" s="22">
        <v>2013</v>
      </c>
      <c r="I1228" s="23" t="s">
        <v>68</v>
      </c>
      <c r="J1228" s="20">
        <v>20</v>
      </c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</row>
    <row r="1229" spans="1:76" s="202" customFormat="1" ht="15" x14ac:dyDescent="0.2">
      <c r="A1229" s="30" t="s">
        <v>24</v>
      </c>
      <c r="B1229" s="170" t="s">
        <v>75</v>
      </c>
      <c r="C1229" s="20">
        <v>89</v>
      </c>
      <c r="D1229" s="20">
        <v>8</v>
      </c>
      <c r="E1229" s="20">
        <v>76</v>
      </c>
      <c r="F1229" s="193">
        <v>8</v>
      </c>
      <c r="G1229" s="21">
        <f t="shared" si="28"/>
        <v>1.3199999999999998</v>
      </c>
      <c r="H1229" s="22">
        <v>2013</v>
      </c>
      <c r="I1229" s="23" t="s">
        <v>68</v>
      </c>
      <c r="J1229" s="20">
        <v>20</v>
      </c>
    </row>
    <row r="1230" spans="1:76" ht="15" x14ac:dyDescent="0.2">
      <c r="A1230" s="25" t="s">
        <v>822</v>
      </c>
      <c r="B1230" s="170" t="s">
        <v>75</v>
      </c>
      <c r="C1230" s="20">
        <v>89</v>
      </c>
      <c r="D1230" s="20">
        <v>40.1</v>
      </c>
      <c r="E1230" s="20">
        <v>89</v>
      </c>
      <c r="F1230" s="193">
        <v>40.1</v>
      </c>
      <c r="G1230" s="21">
        <f t="shared" si="28"/>
        <v>7.1377999999999995</v>
      </c>
      <c r="H1230" s="22">
        <v>2013</v>
      </c>
      <c r="I1230" s="23" t="s">
        <v>21</v>
      </c>
      <c r="J1230" s="20">
        <v>20</v>
      </c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</row>
    <row r="1231" spans="1:76" s="202" customFormat="1" ht="15" x14ac:dyDescent="0.2">
      <c r="A1231" s="30" t="s">
        <v>24</v>
      </c>
      <c r="B1231" s="170" t="s">
        <v>75</v>
      </c>
      <c r="C1231" s="20">
        <v>89</v>
      </c>
      <c r="D1231" s="20">
        <v>40.1</v>
      </c>
      <c r="E1231" s="20">
        <v>76</v>
      </c>
      <c r="F1231" s="193">
        <v>40.1</v>
      </c>
      <c r="G1231" s="21">
        <f t="shared" si="28"/>
        <v>6.6165000000000003</v>
      </c>
      <c r="H1231" s="22">
        <v>2013</v>
      </c>
      <c r="I1231" s="23" t="s">
        <v>21</v>
      </c>
      <c r="J1231" s="20">
        <v>20</v>
      </c>
    </row>
    <row r="1232" spans="1:76" x14ac:dyDescent="0.2">
      <c r="A1232" s="25" t="s">
        <v>823</v>
      </c>
      <c r="B1232" s="171">
        <v>768</v>
      </c>
      <c r="C1232" s="20">
        <v>219</v>
      </c>
      <c r="D1232" s="20">
        <v>57</v>
      </c>
      <c r="E1232" s="20">
        <v>219</v>
      </c>
      <c r="F1232" s="193">
        <v>57</v>
      </c>
      <c r="G1232" s="21">
        <f t="shared" si="28"/>
        <v>24.966000000000001</v>
      </c>
      <c r="H1232" s="22" t="s">
        <v>18</v>
      </c>
      <c r="I1232" s="23" t="s">
        <v>21</v>
      </c>
      <c r="J1232" s="20">
        <v>100</v>
      </c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</row>
    <row r="1233" spans="1:76" x14ac:dyDescent="0.2">
      <c r="A1233" s="25" t="s">
        <v>824</v>
      </c>
      <c r="B1233" s="89">
        <v>722</v>
      </c>
      <c r="C1233" s="20">
        <v>89</v>
      </c>
      <c r="D1233" s="20">
        <v>38</v>
      </c>
      <c r="E1233" s="20">
        <v>89</v>
      </c>
      <c r="F1233" s="193">
        <v>38</v>
      </c>
      <c r="G1233" s="21">
        <f t="shared" si="28"/>
        <v>6.7639999999999993</v>
      </c>
      <c r="H1233" s="22" t="s">
        <v>18</v>
      </c>
      <c r="I1233" s="23" t="s">
        <v>21</v>
      </c>
      <c r="J1233" s="20">
        <v>100</v>
      </c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</row>
    <row r="1234" spans="1:76" x14ac:dyDescent="0.2">
      <c r="A1234" s="25" t="s">
        <v>825</v>
      </c>
      <c r="B1234" s="89">
        <v>723</v>
      </c>
      <c r="C1234" s="20">
        <v>133</v>
      </c>
      <c r="D1234" s="20">
        <v>35</v>
      </c>
      <c r="E1234" s="20">
        <v>133</v>
      </c>
      <c r="F1234" s="193">
        <v>35</v>
      </c>
      <c r="G1234" s="21">
        <f t="shared" si="28"/>
        <v>9.31</v>
      </c>
      <c r="H1234" s="22" t="s">
        <v>18</v>
      </c>
      <c r="I1234" s="23" t="s">
        <v>21</v>
      </c>
      <c r="J1234" s="20">
        <v>100</v>
      </c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</row>
    <row r="1235" spans="1:76" x14ac:dyDescent="0.2">
      <c r="A1235" s="25" t="s">
        <v>826</v>
      </c>
      <c r="B1235" s="89">
        <v>1117</v>
      </c>
      <c r="C1235" s="20">
        <v>108</v>
      </c>
      <c r="D1235" s="20">
        <v>20</v>
      </c>
      <c r="E1235" s="20">
        <v>108</v>
      </c>
      <c r="F1235" s="193">
        <v>20</v>
      </c>
      <c r="G1235" s="21">
        <f t="shared" si="28"/>
        <v>4.32</v>
      </c>
      <c r="H1235" s="22" t="s">
        <v>18</v>
      </c>
      <c r="I1235" s="23" t="s">
        <v>21</v>
      </c>
      <c r="J1235" s="20">
        <v>100</v>
      </c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</row>
    <row r="1236" spans="1:76" x14ac:dyDescent="0.2">
      <c r="A1236" s="25" t="s">
        <v>827</v>
      </c>
      <c r="B1236" s="89">
        <v>790</v>
      </c>
      <c r="C1236" s="20">
        <v>89</v>
      </c>
      <c r="D1236" s="20">
        <v>56</v>
      </c>
      <c r="E1236" s="20">
        <v>89</v>
      </c>
      <c r="F1236" s="193">
        <v>56</v>
      </c>
      <c r="G1236" s="21">
        <f t="shared" si="28"/>
        <v>9.968</v>
      </c>
      <c r="H1236" s="22" t="s">
        <v>18</v>
      </c>
      <c r="I1236" s="23" t="s">
        <v>21</v>
      </c>
      <c r="J1236" s="20">
        <v>100</v>
      </c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</row>
    <row r="1237" spans="1:76" x14ac:dyDescent="0.2">
      <c r="A1237" s="25" t="s">
        <v>828</v>
      </c>
      <c r="B1237" s="89">
        <v>790</v>
      </c>
      <c r="C1237" s="20">
        <v>89</v>
      </c>
      <c r="D1237" s="20">
        <v>31</v>
      </c>
      <c r="E1237" s="20">
        <v>89</v>
      </c>
      <c r="F1237" s="193">
        <v>31</v>
      </c>
      <c r="G1237" s="21">
        <f t="shared" si="28"/>
        <v>5.5179999999999998</v>
      </c>
      <c r="H1237" s="22" t="s">
        <v>18</v>
      </c>
      <c r="I1237" s="23" t="s">
        <v>21</v>
      </c>
      <c r="J1237" s="20">
        <v>100</v>
      </c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</row>
    <row r="1238" spans="1:76" x14ac:dyDescent="0.2">
      <c r="A1238" s="25" t="s">
        <v>829</v>
      </c>
      <c r="B1238" s="89">
        <v>791</v>
      </c>
      <c r="C1238" s="20">
        <v>76</v>
      </c>
      <c r="D1238" s="20">
        <v>42</v>
      </c>
      <c r="E1238" s="20">
        <v>76</v>
      </c>
      <c r="F1238" s="193">
        <v>42</v>
      </c>
      <c r="G1238" s="21">
        <f t="shared" si="28"/>
        <v>6.3839999999999995</v>
      </c>
      <c r="H1238" s="22" t="s">
        <v>18</v>
      </c>
      <c r="I1238" s="23" t="s">
        <v>21</v>
      </c>
      <c r="J1238" s="20">
        <v>100</v>
      </c>
    </row>
    <row r="1239" spans="1:76" x14ac:dyDescent="0.2">
      <c r="A1239" s="25" t="s">
        <v>830</v>
      </c>
      <c r="B1239" s="89">
        <v>791</v>
      </c>
      <c r="C1239" s="20">
        <v>76</v>
      </c>
      <c r="D1239" s="20">
        <v>10</v>
      </c>
      <c r="E1239" s="20">
        <v>76</v>
      </c>
      <c r="F1239" s="193">
        <v>10</v>
      </c>
      <c r="G1239" s="21">
        <f t="shared" si="28"/>
        <v>1.52</v>
      </c>
      <c r="H1239" s="22" t="s">
        <v>18</v>
      </c>
      <c r="I1239" s="23" t="s">
        <v>21</v>
      </c>
      <c r="J1239" s="20">
        <v>100</v>
      </c>
    </row>
    <row r="1240" spans="1:76" x14ac:dyDescent="0.2">
      <c r="A1240" s="25" t="s">
        <v>831</v>
      </c>
      <c r="B1240" s="89">
        <v>792</v>
      </c>
      <c r="C1240" s="20">
        <v>108</v>
      </c>
      <c r="D1240" s="20">
        <v>85</v>
      </c>
      <c r="E1240" s="20">
        <v>108</v>
      </c>
      <c r="F1240" s="193">
        <v>85</v>
      </c>
      <c r="G1240" s="21">
        <f t="shared" si="28"/>
        <v>18.36</v>
      </c>
      <c r="H1240" s="22" t="s">
        <v>18</v>
      </c>
      <c r="I1240" s="23" t="s">
        <v>21</v>
      </c>
      <c r="J1240" s="20">
        <v>100</v>
      </c>
    </row>
    <row r="1241" spans="1:76" x14ac:dyDescent="0.2">
      <c r="A1241" s="25" t="s">
        <v>832</v>
      </c>
      <c r="B1241" s="89">
        <v>724</v>
      </c>
      <c r="C1241" s="20">
        <v>159</v>
      </c>
      <c r="D1241" s="20">
        <v>220</v>
      </c>
      <c r="E1241" s="20">
        <v>159</v>
      </c>
      <c r="F1241" s="193">
        <v>220</v>
      </c>
      <c r="G1241" s="21">
        <f t="shared" si="28"/>
        <v>69.960000000000008</v>
      </c>
      <c r="H1241" s="22" t="s">
        <v>18</v>
      </c>
      <c r="I1241" s="23" t="s">
        <v>33</v>
      </c>
      <c r="J1241" s="20">
        <v>100</v>
      </c>
    </row>
    <row r="1242" spans="1:76" s="36" customFormat="1" x14ac:dyDescent="0.2">
      <c r="A1242" s="31" t="s">
        <v>58</v>
      </c>
      <c r="B1242" s="47"/>
      <c r="C1242" s="39"/>
      <c r="D1242" s="39">
        <f>SUM(D1148:D1241)</f>
        <v>3452.8</v>
      </c>
      <c r="E1242" s="39"/>
      <c r="F1242" s="39">
        <f>SUM(F1148:F1241)</f>
        <v>3452.8</v>
      </c>
      <c r="G1242" s="39">
        <f>SUM(G1148:G1241)</f>
        <v>704.67850000000021</v>
      </c>
      <c r="H1242" s="203"/>
      <c r="I1242" s="203"/>
      <c r="J1242" s="38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</row>
    <row r="1243" spans="1:76" s="36" customFormat="1" x14ac:dyDescent="0.2">
      <c r="A1243" s="37" t="s">
        <v>59</v>
      </c>
      <c r="B1243" s="48"/>
      <c r="C1243" s="39"/>
      <c r="D1243" s="39"/>
      <c r="E1243" s="39"/>
      <c r="F1243" s="39"/>
      <c r="G1243" s="39"/>
      <c r="H1243" s="203"/>
      <c r="I1243" s="203"/>
      <c r="J1243" s="38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</row>
    <row r="1244" spans="1:76" s="36" customFormat="1" x14ac:dyDescent="0.2">
      <c r="A1244" s="37" t="s">
        <v>60</v>
      </c>
      <c r="B1244" s="48"/>
      <c r="C1244" s="39"/>
      <c r="D1244" s="39">
        <f>D1242-D1245</f>
        <v>2597.8000000000002</v>
      </c>
      <c r="E1244" s="39"/>
      <c r="F1244" s="39">
        <f>F1242-F1245</f>
        <v>2597.8000000000002</v>
      </c>
      <c r="G1244" s="39"/>
      <c r="H1244" s="203"/>
      <c r="I1244" s="203"/>
      <c r="J1244" s="38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</row>
    <row r="1245" spans="1:76" s="36" customFormat="1" x14ac:dyDescent="0.2">
      <c r="A1245" s="37" t="s">
        <v>24</v>
      </c>
      <c r="B1245" s="48"/>
      <c r="C1245" s="39"/>
      <c r="D1245" s="39">
        <f>SUMIF($A$1148:$A$1241,"ГВС",D1148:D1241)</f>
        <v>855</v>
      </c>
      <c r="E1245" s="39"/>
      <c r="F1245" s="39">
        <f>SUMIF($A$1148:$A$1241,"ГВС",F1148:F1241)</f>
        <v>855</v>
      </c>
      <c r="G1245" s="39"/>
      <c r="H1245" s="203"/>
      <c r="I1245" s="203"/>
      <c r="J1245" s="38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</row>
    <row r="1246" spans="1:76" s="36" customFormat="1" x14ac:dyDescent="0.2">
      <c r="A1246" s="31" t="s">
        <v>61</v>
      </c>
      <c r="B1246" s="49"/>
      <c r="C1246" s="291">
        <f>D1242+F1242</f>
        <v>6905.6</v>
      </c>
      <c r="D1246" s="292"/>
      <c r="E1246" s="292"/>
      <c r="F1246" s="293"/>
      <c r="G1246" s="50"/>
      <c r="H1246" s="203"/>
      <c r="I1246" s="203"/>
      <c r="J1246" s="42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</row>
    <row r="1247" spans="1:76" ht="15" x14ac:dyDescent="0.2">
      <c r="A1247" s="14" t="s">
        <v>833</v>
      </c>
      <c r="B1247" s="52"/>
      <c r="C1247" s="15"/>
      <c r="D1247" s="14"/>
      <c r="E1247" s="15"/>
      <c r="F1247" s="14"/>
      <c r="G1247" s="14"/>
      <c r="H1247" s="15"/>
      <c r="I1247" s="14"/>
      <c r="J1247" s="24"/>
    </row>
    <row r="1248" spans="1:76" x14ac:dyDescent="0.2">
      <c r="A1248" s="25" t="s">
        <v>834</v>
      </c>
      <c r="B1248" s="89">
        <v>1114</v>
      </c>
      <c r="C1248" s="20">
        <v>133</v>
      </c>
      <c r="D1248" s="20">
        <v>13</v>
      </c>
      <c r="E1248" s="20">
        <v>133</v>
      </c>
      <c r="F1248" s="193">
        <v>13</v>
      </c>
      <c r="G1248" s="21">
        <f t="shared" ref="G1248:G1260" si="29">((C1248/1000)*D1248)+((E1248/1000)*F1248)</f>
        <v>3.4580000000000002</v>
      </c>
      <c r="H1248" s="23" t="s">
        <v>18</v>
      </c>
      <c r="I1248" s="23" t="s">
        <v>21</v>
      </c>
      <c r="J1248" s="20">
        <v>100</v>
      </c>
    </row>
    <row r="1249" spans="1:76" x14ac:dyDescent="0.2">
      <c r="A1249" s="27" t="s">
        <v>24</v>
      </c>
      <c r="B1249" s="89">
        <v>358</v>
      </c>
      <c r="C1249" s="28">
        <v>108</v>
      </c>
      <c r="D1249" s="28">
        <v>13</v>
      </c>
      <c r="E1249" s="28">
        <v>76</v>
      </c>
      <c r="F1249" s="204">
        <v>13</v>
      </c>
      <c r="G1249" s="21">
        <f t="shared" si="29"/>
        <v>2.3919999999999999</v>
      </c>
      <c r="H1249" s="205" t="s">
        <v>18</v>
      </c>
      <c r="I1249" s="205" t="s">
        <v>21</v>
      </c>
      <c r="J1249" s="20">
        <v>100</v>
      </c>
    </row>
    <row r="1250" spans="1:76" x14ac:dyDescent="0.2">
      <c r="A1250" s="25" t="s">
        <v>835</v>
      </c>
      <c r="B1250" s="89">
        <v>754</v>
      </c>
      <c r="C1250" s="20">
        <v>133</v>
      </c>
      <c r="D1250" s="20">
        <v>37</v>
      </c>
      <c r="E1250" s="20">
        <v>133</v>
      </c>
      <c r="F1250" s="193">
        <v>37</v>
      </c>
      <c r="G1250" s="21">
        <f t="shared" si="29"/>
        <v>9.8420000000000005</v>
      </c>
      <c r="H1250" s="205" t="s">
        <v>18</v>
      </c>
      <c r="I1250" s="205" t="s">
        <v>21</v>
      </c>
      <c r="J1250" s="20">
        <v>100</v>
      </c>
    </row>
    <row r="1251" spans="1:76" x14ac:dyDescent="0.2">
      <c r="A1251" s="30" t="s">
        <v>24</v>
      </c>
      <c r="B1251" s="89">
        <v>153</v>
      </c>
      <c r="C1251" s="20">
        <v>89</v>
      </c>
      <c r="D1251" s="20">
        <v>37</v>
      </c>
      <c r="E1251" s="20">
        <v>76</v>
      </c>
      <c r="F1251" s="193">
        <v>37</v>
      </c>
      <c r="G1251" s="21">
        <f t="shared" si="29"/>
        <v>6.1049999999999995</v>
      </c>
      <c r="H1251" s="23" t="s">
        <v>18</v>
      </c>
      <c r="I1251" s="23" t="s">
        <v>21</v>
      </c>
      <c r="J1251" s="20">
        <v>100</v>
      </c>
    </row>
    <row r="1252" spans="1:76" x14ac:dyDescent="0.2">
      <c r="A1252" s="25" t="s">
        <v>836</v>
      </c>
      <c r="B1252" s="89">
        <v>444</v>
      </c>
      <c r="C1252" s="20">
        <v>133</v>
      </c>
      <c r="D1252" s="20">
        <v>30</v>
      </c>
      <c r="E1252" s="20">
        <v>133</v>
      </c>
      <c r="F1252" s="193">
        <v>30</v>
      </c>
      <c r="G1252" s="21">
        <f t="shared" si="29"/>
        <v>7.98</v>
      </c>
      <c r="H1252" s="205" t="s">
        <v>18</v>
      </c>
      <c r="I1252" s="205" t="s">
        <v>68</v>
      </c>
      <c r="J1252" s="20">
        <v>100</v>
      </c>
    </row>
    <row r="1253" spans="1:76" x14ac:dyDescent="0.2">
      <c r="A1253" s="30" t="s">
        <v>24</v>
      </c>
      <c r="B1253" s="89">
        <v>153</v>
      </c>
      <c r="C1253" s="20">
        <v>89</v>
      </c>
      <c r="D1253" s="20">
        <v>30</v>
      </c>
      <c r="E1253" s="20">
        <v>76</v>
      </c>
      <c r="F1253" s="20">
        <v>30</v>
      </c>
      <c r="G1253" s="21">
        <f t="shared" si="29"/>
        <v>4.9499999999999993</v>
      </c>
      <c r="H1253" s="23" t="s">
        <v>18</v>
      </c>
      <c r="I1253" s="23" t="s">
        <v>68</v>
      </c>
      <c r="J1253" s="20">
        <v>100</v>
      </c>
    </row>
    <row r="1254" spans="1:76" x14ac:dyDescent="0.2">
      <c r="A1254" s="25" t="s">
        <v>837</v>
      </c>
      <c r="B1254" s="89">
        <v>753</v>
      </c>
      <c r="C1254" s="20">
        <v>133</v>
      </c>
      <c r="D1254" s="20">
        <v>12</v>
      </c>
      <c r="E1254" s="20">
        <v>133</v>
      </c>
      <c r="F1254" s="20">
        <v>12</v>
      </c>
      <c r="G1254" s="21">
        <f t="shared" si="29"/>
        <v>3.1920000000000002</v>
      </c>
      <c r="H1254" s="205" t="s">
        <v>18</v>
      </c>
      <c r="I1254" s="205" t="s">
        <v>21</v>
      </c>
      <c r="J1254" s="20">
        <v>100</v>
      </c>
    </row>
    <row r="1255" spans="1:76" x14ac:dyDescent="0.2">
      <c r="A1255" s="25"/>
      <c r="B1255" s="89">
        <v>753</v>
      </c>
      <c r="C1255" s="20">
        <v>133</v>
      </c>
      <c r="D1255" s="20">
        <v>5</v>
      </c>
      <c r="E1255" s="20">
        <v>133</v>
      </c>
      <c r="F1255" s="20">
        <v>5</v>
      </c>
      <c r="G1255" s="21">
        <f t="shared" si="29"/>
        <v>1.33</v>
      </c>
      <c r="H1255" s="205" t="s">
        <v>18</v>
      </c>
      <c r="I1255" s="205" t="s">
        <v>21</v>
      </c>
      <c r="J1255" s="20">
        <v>100</v>
      </c>
    </row>
    <row r="1256" spans="1:76" x14ac:dyDescent="0.2">
      <c r="A1256" s="30" t="s">
        <v>24</v>
      </c>
      <c r="B1256" s="89">
        <v>152</v>
      </c>
      <c r="C1256" s="20">
        <v>108</v>
      </c>
      <c r="D1256" s="20">
        <v>12</v>
      </c>
      <c r="E1256" s="20">
        <v>76</v>
      </c>
      <c r="F1256" s="20">
        <v>12</v>
      </c>
      <c r="G1256" s="21">
        <f t="shared" si="29"/>
        <v>2.2080000000000002</v>
      </c>
      <c r="H1256" s="23" t="s">
        <v>18</v>
      </c>
      <c r="I1256" s="23" t="s">
        <v>21</v>
      </c>
      <c r="J1256" s="20">
        <v>100</v>
      </c>
    </row>
    <row r="1257" spans="1:76" x14ac:dyDescent="0.2">
      <c r="A1257" s="30" t="s">
        <v>24</v>
      </c>
      <c r="B1257" s="89">
        <v>152</v>
      </c>
      <c r="C1257" s="20">
        <v>89</v>
      </c>
      <c r="D1257" s="20">
        <v>5</v>
      </c>
      <c r="E1257" s="20">
        <v>76</v>
      </c>
      <c r="F1257" s="193">
        <v>5</v>
      </c>
      <c r="G1257" s="21">
        <f t="shared" si="29"/>
        <v>0.82499999999999996</v>
      </c>
      <c r="H1257" s="205" t="s">
        <v>18</v>
      </c>
      <c r="I1257" s="205" t="s">
        <v>21</v>
      </c>
      <c r="J1257" s="20">
        <v>100</v>
      </c>
    </row>
    <row r="1258" spans="1:76" x14ac:dyDescent="0.2">
      <c r="A1258" s="25" t="s">
        <v>838</v>
      </c>
      <c r="B1258" s="89">
        <v>1115</v>
      </c>
      <c r="C1258" s="20">
        <v>89</v>
      </c>
      <c r="D1258" s="20">
        <v>24</v>
      </c>
      <c r="E1258" s="20">
        <v>89</v>
      </c>
      <c r="F1258" s="193">
        <v>24</v>
      </c>
      <c r="G1258" s="21">
        <f t="shared" si="29"/>
        <v>4.2720000000000002</v>
      </c>
      <c r="H1258" s="205" t="s">
        <v>18</v>
      </c>
      <c r="I1258" s="205" t="s">
        <v>23</v>
      </c>
      <c r="J1258" s="20">
        <v>100</v>
      </c>
    </row>
    <row r="1259" spans="1:76" x14ac:dyDescent="0.2">
      <c r="A1259" s="25"/>
      <c r="B1259" s="89">
        <v>1115</v>
      </c>
      <c r="C1259" s="20">
        <v>89</v>
      </c>
      <c r="D1259" s="20">
        <v>26</v>
      </c>
      <c r="E1259" s="20">
        <v>89</v>
      </c>
      <c r="F1259" s="193">
        <v>26</v>
      </c>
      <c r="G1259" s="21">
        <f t="shared" si="29"/>
        <v>4.6280000000000001</v>
      </c>
      <c r="H1259" s="205" t="s">
        <v>18</v>
      </c>
      <c r="I1259" s="205" t="s">
        <v>21</v>
      </c>
      <c r="J1259" s="20">
        <v>100</v>
      </c>
    </row>
    <row r="1260" spans="1:76" x14ac:dyDescent="0.2">
      <c r="A1260" s="25" t="s">
        <v>839</v>
      </c>
      <c r="B1260" s="89">
        <v>674</v>
      </c>
      <c r="C1260" s="20">
        <v>89</v>
      </c>
      <c r="D1260" s="20">
        <v>70</v>
      </c>
      <c r="E1260" s="20">
        <v>89</v>
      </c>
      <c r="F1260" s="20">
        <v>70</v>
      </c>
      <c r="G1260" s="21">
        <f t="shared" si="29"/>
        <v>12.459999999999999</v>
      </c>
      <c r="H1260" s="29">
        <v>1978</v>
      </c>
      <c r="I1260" s="205" t="s">
        <v>130</v>
      </c>
      <c r="J1260" s="20">
        <v>100</v>
      </c>
    </row>
    <row r="1261" spans="1:76" s="36" customFormat="1" x14ac:dyDescent="0.2">
      <c r="A1261" s="31" t="s">
        <v>58</v>
      </c>
      <c r="B1261" s="47"/>
      <c r="C1261" s="39"/>
      <c r="D1261" s="39">
        <f>SUM(D1248:D1260)</f>
        <v>314</v>
      </c>
      <c r="E1261" s="39"/>
      <c r="F1261" s="39">
        <f>SUM(F1248:F1260)</f>
        <v>314</v>
      </c>
      <c r="G1261" s="39">
        <f>SUM(G1248:G1260)</f>
        <v>63.642000000000003</v>
      </c>
      <c r="H1261" s="39"/>
      <c r="I1261" s="39"/>
      <c r="J1261" s="38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</row>
    <row r="1262" spans="1:76" s="36" customFormat="1" x14ac:dyDescent="0.2">
      <c r="A1262" s="37" t="s">
        <v>59</v>
      </c>
      <c r="B1262" s="48"/>
      <c r="C1262" s="39"/>
      <c r="D1262" s="39"/>
      <c r="E1262" s="39"/>
      <c r="F1262" s="39"/>
      <c r="G1262" s="39"/>
      <c r="H1262" s="39"/>
      <c r="I1262" s="39"/>
      <c r="J1262" s="38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</row>
    <row r="1263" spans="1:76" s="36" customFormat="1" x14ac:dyDescent="0.2">
      <c r="A1263" s="37" t="s">
        <v>60</v>
      </c>
      <c r="B1263" s="48"/>
      <c r="C1263" s="39"/>
      <c r="D1263" s="39">
        <f>D1261-D1264</f>
        <v>217</v>
      </c>
      <c r="E1263" s="39"/>
      <c r="F1263" s="39">
        <f>F1261-F1264</f>
        <v>217</v>
      </c>
      <c r="G1263" s="39"/>
      <c r="H1263" s="39"/>
      <c r="I1263" s="39"/>
      <c r="J1263" s="38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</row>
    <row r="1264" spans="1:76" s="36" customFormat="1" x14ac:dyDescent="0.2">
      <c r="A1264" s="37" t="s">
        <v>24</v>
      </c>
      <c r="B1264" s="48"/>
      <c r="C1264" s="39"/>
      <c r="D1264" s="39">
        <f>SUMIF($A$1248:$A$1260,"ГВС",D1248:D1260)</f>
        <v>97</v>
      </c>
      <c r="E1264" s="39"/>
      <c r="F1264" s="39">
        <f>SUMIF($A$1248:$A$1260,"ГВС",F1248:F1260)</f>
        <v>97</v>
      </c>
      <c r="G1264" s="39"/>
      <c r="H1264" s="39"/>
      <c r="I1264" s="39"/>
      <c r="J1264" s="38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</row>
    <row r="1265" spans="1:76" s="36" customFormat="1" x14ac:dyDescent="0.2">
      <c r="A1265" s="31" t="s">
        <v>61</v>
      </c>
      <c r="B1265" s="49"/>
      <c r="C1265" s="291">
        <f>D1261+F1261</f>
        <v>628</v>
      </c>
      <c r="D1265" s="292"/>
      <c r="E1265" s="292"/>
      <c r="F1265" s="293"/>
      <c r="G1265" s="50"/>
      <c r="H1265" s="39"/>
      <c r="I1265" s="39"/>
      <c r="J1265" s="42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</row>
    <row r="1266" spans="1:76" ht="15" x14ac:dyDescent="0.2">
      <c r="A1266" s="14" t="s">
        <v>840</v>
      </c>
      <c r="B1266" s="52"/>
      <c r="C1266" s="15"/>
      <c r="D1266" s="15"/>
      <c r="E1266" s="15"/>
      <c r="F1266" s="15"/>
      <c r="G1266" s="15"/>
      <c r="H1266" s="15"/>
      <c r="I1266" s="14"/>
      <c r="J1266" s="24"/>
    </row>
    <row r="1267" spans="1:76" x14ac:dyDescent="0.2">
      <c r="A1267" s="25" t="s">
        <v>841</v>
      </c>
      <c r="B1267" s="89">
        <v>1110</v>
      </c>
      <c r="C1267" s="20">
        <v>89</v>
      </c>
      <c r="D1267" s="20">
        <v>4.9000000000000004</v>
      </c>
      <c r="E1267" s="20">
        <v>89</v>
      </c>
      <c r="F1267" s="20">
        <v>4.9000000000000004</v>
      </c>
      <c r="G1267" s="21">
        <f t="shared" ref="G1267:G1298" si="30">((C1267/1000)*D1267)+((E1267/1000)*F1267)</f>
        <v>0.87219999999999998</v>
      </c>
      <c r="H1267" s="207">
        <v>2012</v>
      </c>
      <c r="I1267" s="21" t="s">
        <v>23</v>
      </c>
      <c r="J1267" s="20">
        <v>24</v>
      </c>
    </row>
    <row r="1268" spans="1:76" s="202" customFormat="1" x14ac:dyDescent="0.2">
      <c r="A1268" s="27" t="s">
        <v>24</v>
      </c>
      <c r="B1268" s="89">
        <v>355</v>
      </c>
      <c r="C1268" s="20">
        <v>76</v>
      </c>
      <c r="D1268" s="20">
        <v>4.9000000000000004</v>
      </c>
      <c r="E1268" s="20">
        <v>45</v>
      </c>
      <c r="F1268" s="20">
        <v>4.9000000000000004</v>
      </c>
      <c r="G1268" s="21">
        <f t="shared" si="30"/>
        <v>0.59289999999999998</v>
      </c>
      <c r="H1268" s="207">
        <v>2012</v>
      </c>
      <c r="I1268" s="21" t="s">
        <v>23</v>
      </c>
      <c r="J1268" s="20">
        <v>24</v>
      </c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</row>
    <row r="1269" spans="1:76" x14ac:dyDescent="0.2">
      <c r="A1269" s="25" t="s">
        <v>842</v>
      </c>
      <c r="B1269" s="89">
        <v>1110</v>
      </c>
      <c r="C1269" s="20">
        <v>89</v>
      </c>
      <c r="D1269" s="20">
        <v>18.8</v>
      </c>
      <c r="E1269" s="20">
        <v>89</v>
      </c>
      <c r="F1269" s="20">
        <v>18.8</v>
      </c>
      <c r="G1269" s="21">
        <f t="shared" si="30"/>
        <v>3.3464</v>
      </c>
      <c r="H1269" s="207">
        <v>2012</v>
      </c>
      <c r="I1269" s="21" t="s">
        <v>843</v>
      </c>
      <c r="J1269" s="20">
        <v>24</v>
      </c>
    </row>
    <row r="1270" spans="1:76" s="202" customFormat="1" x14ac:dyDescent="0.2">
      <c r="A1270" s="27" t="s">
        <v>24</v>
      </c>
      <c r="B1270" s="89">
        <v>355</v>
      </c>
      <c r="C1270" s="20">
        <v>76</v>
      </c>
      <c r="D1270" s="20">
        <v>18.8</v>
      </c>
      <c r="E1270" s="20">
        <v>45</v>
      </c>
      <c r="F1270" s="20">
        <v>18.8</v>
      </c>
      <c r="G1270" s="21">
        <f t="shared" si="30"/>
        <v>2.2747999999999999</v>
      </c>
      <c r="H1270" s="207">
        <v>2012</v>
      </c>
      <c r="I1270" s="21" t="s">
        <v>843</v>
      </c>
      <c r="J1270" s="20">
        <v>24</v>
      </c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</row>
    <row r="1271" spans="1:76" x14ac:dyDescent="0.2">
      <c r="A1271" s="25" t="s">
        <v>844</v>
      </c>
      <c r="B1271" s="89">
        <v>1110</v>
      </c>
      <c r="C1271" s="20">
        <v>89</v>
      </c>
      <c r="D1271" s="20">
        <v>9.5</v>
      </c>
      <c r="E1271" s="20">
        <v>89</v>
      </c>
      <c r="F1271" s="20">
        <v>9.5</v>
      </c>
      <c r="G1271" s="21">
        <f t="shared" si="30"/>
        <v>1.6909999999999998</v>
      </c>
      <c r="H1271" s="207">
        <v>2012</v>
      </c>
      <c r="I1271" s="21" t="s">
        <v>21</v>
      </c>
      <c r="J1271" s="20">
        <v>24</v>
      </c>
    </row>
    <row r="1272" spans="1:76" s="202" customFormat="1" x14ac:dyDescent="0.2">
      <c r="A1272" s="27" t="s">
        <v>24</v>
      </c>
      <c r="B1272" s="89">
        <v>355</v>
      </c>
      <c r="C1272" s="20">
        <v>76</v>
      </c>
      <c r="D1272" s="20">
        <v>9.5</v>
      </c>
      <c r="E1272" s="20">
        <v>45</v>
      </c>
      <c r="F1272" s="20">
        <v>9.5</v>
      </c>
      <c r="G1272" s="21">
        <f t="shared" si="30"/>
        <v>1.1495</v>
      </c>
      <c r="H1272" s="207">
        <v>2012</v>
      </c>
      <c r="I1272" s="21" t="s">
        <v>21</v>
      </c>
      <c r="J1272" s="20">
        <v>24</v>
      </c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</row>
    <row r="1273" spans="1:76" x14ac:dyDescent="0.2">
      <c r="A1273" s="25" t="s">
        <v>845</v>
      </c>
      <c r="B1273" s="89">
        <v>1110</v>
      </c>
      <c r="C1273" s="20">
        <v>89</v>
      </c>
      <c r="D1273" s="20">
        <v>16.8</v>
      </c>
      <c r="E1273" s="20">
        <v>89</v>
      </c>
      <c r="F1273" s="20">
        <v>16.8</v>
      </c>
      <c r="G1273" s="21">
        <f t="shared" si="30"/>
        <v>2.9904000000000002</v>
      </c>
      <c r="H1273" s="207" t="s">
        <v>18</v>
      </c>
      <c r="I1273" s="21" t="s">
        <v>21</v>
      </c>
      <c r="J1273" s="20">
        <v>100</v>
      </c>
    </row>
    <row r="1274" spans="1:76" s="202" customFormat="1" x14ac:dyDescent="0.2">
      <c r="A1274" s="27" t="s">
        <v>24</v>
      </c>
      <c r="B1274" s="89">
        <v>355</v>
      </c>
      <c r="C1274" s="20">
        <v>76</v>
      </c>
      <c r="D1274" s="20">
        <v>16.8</v>
      </c>
      <c r="E1274" s="20">
        <v>45</v>
      </c>
      <c r="F1274" s="20">
        <v>16.8</v>
      </c>
      <c r="G1274" s="21">
        <f t="shared" si="30"/>
        <v>2.0327999999999999</v>
      </c>
      <c r="H1274" s="207" t="s">
        <v>18</v>
      </c>
      <c r="I1274" s="21" t="s">
        <v>21</v>
      </c>
      <c r="J1274" s="20">
        <v>100</v>
      </c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</row>
    <row r="1275" spans="1:76" x14ac:dyDescent="0.2">
      <c r="A1275" s="25" t="s">
        <v>846</v>
      </c>
      <c r="B1275" s="89">
        <v>1108</v>
      </c>
      <c r="C1275" s="20">
        <v>219</v>
      </c>
      <c r="D1275" s="20">
        <v>2</v>
      </c>
      <c r="E1275" s="20">
        <v>219</v>
      </c>
      <c r="F1275" s="193">
        <v>2</v>
      </c>
      <c r="G1275" s="21">
        <f t="shared" si="30"/>
        <v>0.876</v>
      </c>
      <c r="H1275" s="207" t="s">
        <v>18</v>
      </c>
      <c r="I1275" s="21" t="s">
        <v>21</v>
      </c>
      <c r="J1275" s="20">
        <v>100</v>
      </c>
    </row>
    <row r="1276" spans="1:76" s="202" customFormat="1" x14ac:dyDescent="0.2">
      <c r="A1276" s="27" t="s">
        <v>24</v>
      </c>
      <c r="B1276" s="89">
        <v>354</v>
      </c>
      <c r="C1276" s="20">
        <v>133</v>
      </c>
      <c r="D1276" s="20">
        <v>2</v>
      </c>
      <c r="E1276" s="20">
        <v>76</v>
      </c>
      <c r="F1276" s="20">
        <v>2</v>
      </c>
      <c r="G1276" s="21">
        <f t="shared" si="30"/>
        <v>0.41800000000000004</v>
      </c>
      <c r="H1276" s="207" t="s">
        <v>18</v>
      </c>
      <c r="I1276" s="21" t="s">
        <v>21</v>
      </c>
      <c r="J1276" s="20">
        <v>100</v>
      </c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</row>
    <row r="1277" spans="1:76" x14ac:dyDescent="0.2">
      <c r="A1277" s="26" t="s">
        <v>847</v>
      </c>
      <c r="B1277" s="89">
        <v>747</v>
      </c>
      <c r="C1277" s="20">
        <v>219</v>
      </c>
      <c r="D1277" s="20">
        <v>28</v>
      </c>
      <c r="E1277" s="20">
        <v>219</v>
      </c>
      <c r="F1277" s="193">
        <v>28</v>
      </c>
      <c r="G1277" s="21">
        <f t="shared" si="30"/>
        <v>12.263999999999999</v>
      </c>
      <c r="H1277" s="207" t="s">
        <v>18</v>
      </c>
      <c r="I1277" s="21" t="s">
        <v>21</v>
      </c>
      <c r="J1277" s="20">
        <v>100</v>
      </c>
    </row>
    <row r="1278" spans="1:76" s="202" customFormat="1" x14ac:dyDescent="0.2">
      <c r="A1278" s="27" t="s">
        <v>24</v>
      </c>
      <c r="B1278" s="89">
        <v>145</v>
      </c>
      <c r="C1278" s="20">
        <v>133</v>
      </c>
      <c r="D1278" s="20">
        <v>28</v>
      </c>
      <c r="E1278" s="20">
        <v>76</v>
      </c>
      <c r="F1278" s="20">
        <v>28</v>
      </c>
      <c r="G1278" s="21">
        <f t="shared" si="30"/>
        <v>5.8520000000000003</v>
      </c>
      <c r="H1278" s="207" t="s">
        <v>18</v>
      </c>
      <c r="I1278" s="21" t="s">
        <v>21</v>
      </c>
      <c r="J1278" s="20">
        <v>100</v>
      </c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</row>
    <row r="1279" spans="1:76" x14ac:dyDescent="0.2">
      <c r="A1279" s="26" t="s">
        <v>848</v>
      </c>
      <c r="B1279" s="89">
        <v>372</v>
      </c>
      <c r="C1279" s="20">
        <v>219</v>
      </c>
      <c r="D1279" s="20">
        <v>28</v>
      </c>
      <c r="E1279" s="20">
        <v>219</v>
      </c>
      <c r="F1279" s="193">
        <v>28</v>
      </c>
      <c r="G1279" s="21">
        <f t="shared" si="30"/>
        <v>12.263999999999999</v>
      </c>
      <c r="H1279" s="207" t="s">
        <v>18</v>
      </c>
      <c r="I1279" s="21" t="s">
        <v>21</v>
      </c>
      <c r="J1279" s="20">
        <v>100</v>
      </c>
    </row>
    <row r="1280" spans="1:76" s="202" customFormat="1" x14ac:dyDescent="0.2">
      <c r="A1280" s="27" t="s">
        <v>24</v>
      </c>
      <c r="B1280" s="89">
        <v>107</v>
      </c>
      <c r="C1280" s="20">
        <v>133</v>
      </c>
      <c r="D1280" s="20">
        <v>28</v>
      </c>
      <c r="E1280" s="20">
        <v>76</v>
      </c>
      <c r="F1280" s="20">
        <v>28</v>
      </c>
      <c r="G1280" s="21">
        <f t="shared" si="30"/>
        <v>5.8520000000000003</v>
      </c>
      <c r="H1280" s="207" t="s">
        <v>18</v>
      </c>
      <c r="I1280" s="21" t="s">
        <v>21</v>
      </c>
      <c r="J1280" s="20">
        <v>100</v>
      </c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</row>
    <row r="1281" spans="1:76" x14ac:dyDescent="0.2">
      <c r="A1281" s="25" t="s">
        <v>849</v>
      </c>
      <c r="B1281" s="89">
        <v>374</v>
      </c>
      <c r="C1281" s="20">
        <v>219</v>
      </c>
      <c r="D1281" s="20">
        <v>70</v>
      </c>
      <c r="E1281" s="20">
        <v>219</v>
      </c>
      <c r="F1281" s="193">
        <v>70</v>
      </c>
      <c r="G1281" s="21">
        <f t="shared" si="30"/>
        <v>30.66</v>
      </c>
      <c r="H1281" s="207" t="s">
        <v>18</v>
      </c>
      <c r="I1281" s="21" t="s">
        <v>21</v>
      </c>
      <c r="J1281" s="20">
        <v>100</v>
      </c>
    </row>
    <row r="1282" spans="1:76" s="202" customFormat="1" x14ac:dyDescent="0.2">
      <c r="A1282" s="27" t="s">
        <v>24</v>
      </c>
      <c r="B1282" s="89">
        <v>109</v>
      </c>
      <c r="C1282" s="20">
        <v>133</v>
      </c>
      <c r="D1282" s="20">
        <v>70</v>
      </c>
      <c r="E1282" s="20">
        <v>76</v>
      </c>
      <c r="F1282" s="20">
        <v>70</v>
      </c>
      <c r="G1282" s="21">
        <f t="shared" si="30"/>
        <v>14.63</v>
      </c>
      <c r="H1282" s="207" t="s">
        <v>18</v>
      </c>
      <c r="I1282" s="21" t="s">
        <v>21</v>
      </c>
      <c r="J1282" s="20">
        <v>100</v>
      </c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</row>
    <row r="1283" spans="1:76" x14ac:dyDescent="0.2">
      <c r="A1283" s="25" t="s">
        <v>850</v>
      </c>
      <c r="B1283" s="89">
        <v>717</v>
      </c>
      <c r="C1283" s="20">
        <v>219</v>
      </c>
      <c r="D1283" s="20">
        <v>20</v>
      </c>
      <c r="E1283" s="20">
        <v>219</v>
      </c>
      <c r="F1283" s="193">
        <v>20</v>
      </c>
      <c r="G1283" s="21">
        <f t="shared" si="30"/>
        <v>8.76</v>
      </c>
      <c r="H1283" s="207" t="s">
        <v>18</v>
      </c>
      <c r="I1283" s="21" t="s">
        <v>21</v>
      </c>
      <c r="J1283" s="20">
        <v>100</v>
      </c>
    </row>
    <row r="1284" spans="1:76" s="202" customFormat="1" x14ac:dyDescent="0.2">
      <c r="A1284" s="27" t="s">
        <v>24</v>
      </c>
      <c r="B1284" s="89">
        <v>247</v>
      </c>
      <c r="C1284" s="20">
        <v>133</v>
      </c>
      <c r="D1284" s="20">
        <v>20</v>
      </c>
      <c r="E1284" s="20">
        <v>89</v>
      </c>
      <c r="F1284" s="20">
        <v>20</v>
      </c>
      <c r="G1284" s="21">
        <f t="shared" si="30"/>
        <v>4.4399999999999995</v>
      </c>
      <c r="H1284" s="207" t="s">
        <v>18</v>
      </c>
      <c r="I1284" s="21" t="s">
        <v>21</v>
      </c>
      <c r="J1284" s="20">
        <v>100</v>
      </c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</row>
    <row r="1285" spans="1:76" x14ac:dyDescent="0.2">
      <c r="A1285" s="25" t="s">
        <v>851</v>
      </c>
      <c r="B1285" s="89">
        <v>717</v>
      </c>
      <c r="C1285" s="20">
        <v>219</v>
      </c>
      <c r="D1285" s="20">
        <v>46</v>
      </c>
      <c r="E1285" s="208">
        <v>219</v>
      </c>
      <c r="F1285" s="209">
        <v>46</v>
      </c>
      <c r="G1285" s="21">
        <f t="shared" si="30"/>
        <v>20.148</v>
      </c>
      <c r="H1285" s="207" t="s">
        <v>18</v>
      </c>
      <c r="I1285" s="21" t="s">
        <v>21</v>
      </c>
      <c r="J1285" s="20">
        <v>100</v>
      </c>
    </row>
    <row r="1286" spans="1:76" s="202" customFormat="1" x14ac:dyDescent="0.2">
      <c r="A1286" s="27" t="s">
        <v>24</v>
      </c>
      <c r="B1286" s="89">
        <v>247</v>
      </c>
      <c r="C1286" s="20">
        <v>133</v>
      </c>
      <c r="D1286" s="20">
        <v>46</v>
      </c>
      <c r="E1286" s="20">
        <v>76</v>
      </c>
      <c r="F1286" s="20">
        <v>46</v>
      </c>
      <c r="G1286" s="21">
        <f t="shared" si="30"/>
        <v>9.6140000000000008</v>
      </c>
      <c r="H1286" s="207" t="s">
        <v>18</v>
      </c>
      <c r="I1286" s="21" t="s">
        <v>21</v>
      </c>
      <c r="J1286" s="20">
        <v>100</v>
      </c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</row>
    <row r="1287" spans="1:76" s="80" customFormat="1" ht="15" x14ac:dyDescent="0.2">
      <c r="A1287" s="210" t="s">
        <v>852</v>
      </c>
      <c r="B1287" s="170" t="s">
        <v>75</v>
      </c>
      <c r="C1287" s="20">
        <v>32</v>
      </c>
      <c r="D1287" s="20">
        <v>5.4</v>
      </c>
      <c r="E1287" s="20">
        <v>32</v>
      </c>
      <c r="F1287" s="193">
        <v>5.4</v>
      </c>
      <c r="G1287" s="21">
        <f t="shared" si="30"/>
        <v>0.34560000000000002</v>
      </c>
      <c r="H1287" s="207">
        <v>2013</v>
      </c>
      <c r="I1287" s="21" t="s">
        <v>843</v>
      </c>
      <c r="J1287" s="20">
        <v>20</v>
      </c>
    </row>
    <row r="1288" spans="1:76" s="80" customFormat="1" ht="15" x14ac:dyDescent="0.2">
      <c r="A1288" s="210" t="s">
        <v>853</v>
      </c>
      <c r="B1288" s="170" t="s">
        <v>75</v>
      </c>
      <c r="C1288" s="20">
        <v>32</v>
      </c>
      <c r="D1288" s="20">
        <v>27.3</v>
      </c>
      <c r="E1288" s="20">
        <v>32</v>
      </c>
      <c r="F1288" s="193">
        <v>27.3</v>
      </c>
      <c r="G1288" s="21">
        <f t="shared" si="30"/>
        <v>1.7472000000000001</v>
      </c>
      <c r="H1288" s="207">
        <v>2013</v>
      </c>
      <c r="I1288" s="21" t="s">
        <v>23</v>
      </c>
      <c r="J1288" s="20">
        <v>20</v>
      </c>
    </row>
    <row r="1289" spans="1:76" s="81" customFormat="1" x14ac:dyDescent="0.2">
      <c r="A1289" s="25" t="s">
        <v>854</v>
      </c>
      <c r="B1289" s="89">
        <v>376</v>
      </c>
      <c r="C1289" s="20">
        <v>32</v>
      </c>
      <c r="D1289" s="20">
        <v>4.8</v>
      </c>
      <c r="E1289" s="20">
        <v>32</v>
      </c>
      <c r="F1289" s="193">
        <v>4.8</v>
      </c>
      <c r="G1289" s="21">
        <f t="shared" si="30"/>
        <v>0.30719999999999997</v>
      </c>
      <c r="H1289" s="207">
        <v>1960</v>
      </c>
      <c r="I1289" s="21" t="s">
        <v>21</v>
      </c>
      <c r="J1289" s="20">
        <v>100</v>
      </c>
      <c r="K1289" s="80"/>
      <c r="L1289" s="80"/>
      <c r="M1289" s="80"/>
      <c r="N1289" s="80"/>
      <c r="O1289" s="80"/>
      <c r="P1289" s="80"/>
      <c r="Q1289" s="80"/>
      <c r="R1289" s="80"/>
      <c r="S1289" s="80"/>
      <c r="T1289" s="80"/>
      <c r="U1289" s="80"/>
      <c r="V1289" s="80"/>
      <c r="W1289" s="80"/>
      <c r="X1289" s="80"/>
      <c r="Y1289" s="80"/>
      <c r="Z1289" s="80"/>
      <c r="AA1289" s="80"/>
      <c r="AB1289" s="80"/>
      <c r="AC1289" s="80"/>
      <c r="AD1289" s="80"/>
      <c r="AE1289" s="80"/>
      <c r="AF1289" s="80"/>
      <c r="AG1289" s="80"/>
      <c r="AH1289" s="80"/>
      <c r="AI1289" s="80"/>
      <c r="AJ1289" s="80"/>
      <c r="AK1289" s="80"/>
      <c r="AL1289" s="80"/>
      <c r="AM1289" s="80"/>
      <c r="AN1289" s="80"/>
      <c r="AO1289" s="80"/>
      <c r="AP1289" s="80"/>
      <c r="AQ1289" s="80"/>
      <c r="AR1289" s="80"/>
      <c r="AS1289" s="80"/>
      <c r="AT1289" s="80"/>
      <c r="AU1289" s="80"/>
      <c r="AV1289" s="80"/>
      <c r="AW1289" s="80"/>
      <c r="AX1289" s="80"/>
      <c r="AY1289" s="80"/>
      <c r="AZ1289" s="80"/>
      <c r="BA1289" s="80"/>
      <c r="BB1289" s="80"/>
      <c r="BC1289" s="80"/>
      <c r="BD1289" s="80"/>
      <c r="BE1289" s="80"/>
      <c r="BF1289" s="80"/>
      <c r="BG1289" s="80"/>
      <c r="BH1289" s="80"/>
      <c r="BI1289" s="80"/>
      <c r="BJ1289" s="80"/>
      <c r="BK1289" s="80"/>
      <c r="BL1289" s="80"/>
      <c r="BM1289" s="80"/>
      <c r="BN1289" s="80"/>
      <c r="BO1289" s="80"/>
      <c r="BP1289" s="80"/>
      <c r="BQ1289" s="80"/>
      <c r="BR1289" s="80"/>
      <c r="BS1289" s="80"/>
      <c r="BT1289" s="80"/>
      <c r="BU1289" s="80"/>
      <c r="BV1289" s="80"/>
      <c r="BW1289" s="80"/>
      <c r="BX1289" s="80"/>
    </row>
    <row r="1290" spans="1:76" x14ac:dyDescent="0.2">
      <c r="A1290" s="25" t="s">
        <v>855</v>
      </c>
      <c r="B1290" s="89">
        <v>861</v>
      </c>
      <c r="C1290" s="20">
        <v>219</v>
      </c>
      <c r="D1290" s="20">
        <v>6.5</v>
      </c>
      <c r="E1290" s="20">
        <v>219</v>
      </c>
      <c r="F1290" s="193">
        <v>6.5</v>
      </c>
      <c r="G1290" s="21">
        <f t="shared" si="30"/>
        <v>2.847</v>
      </c>
      <c r="H1290" s="207" t="s">
        <v>18</v>
      </c>
      <c r="I1290" s="21" t="s">
        <v>21</v>
      </c>
      <c r="J1290" s="20">
        <v>100</v>
      </c>
    </row>
    <row r="1291" spans="1:76" s="202" customFormat="1" x14ac:dyDescent="0.2">
      <c r="A1291" s="27" t="s">
        <v>24</v>
      </c>
      <c r="B1291" s="89">
        <v>270</v>
      </c>
      <c r="C1291" s="20">
        <v>76</v>
      </c>
      <c r="D1291" s="20">
        <v>6.5</v>
      </c>
      <c r="E1291" s="20">
        <v>45</v>
      </c>
      <c r="F1291" s="20">
        <v>6.5</v>
      </c>
      <c r="G1291" s="21">
        <f t="shared" si="30"/>
        <v>0.78649999999999998</v>
      </c>
      <c r="H1291" s="207" t="s">
        <v>18</v>
      </c>
      <c r="I1291" s="21" t="s">
        <v>21</v>
      </c>
      <c r="J1291" s="20">
        <v>100</v>
      </c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</row>
    <row r="1292" spans="1:76" s="81" customFormat="1" x14ac:dyDescent="0.2">
      <c r="A1292" s="25" t="s">
        <v>856</v>
      </c>
      <c r="B1292" s="89">
        <v>713</v>
      </c>
      <c r="C1292" s="20">
        <v>57</v>
      </c>
      <c r="D1292" s="20">
        <v>25.5</v>
      </c>
      <c r="E1292" s="20">
        <v>57</v>
      </c>
      <c r="F1292" s="193">
        <v>25.5</v>
      </c>
      <c r="G1292" s="21">
        <f t="shared" si="30"/>
        <v>2.907</v>
      </c>
      <c r="H1292" s="207">
        <v>2013</v>
      </c>
      <c r="I1292" s="21" t="s">
        <v>21</v>
      </c>
      <c r="J1292" s="20">
        <v>20</v>
      </c>
      <c r="K1292" s="80"/>
      <c r="L1292" s="80"/>
      <c r="M1292" s="80"/>
      <c r="N1292" s="80"/>
      <c r="O1292" s="80"/>
      <c r="P1292" s="80"/>
      <c r="Q1292" s="80"/>
      <c r="R1292" s="80"/>
      <c r="S1292" s="80"/>
      <c r="T1292" s="80"/>
      <c r="U1292" s="80"/>
      <c r="V1292" s="80"/>
      <c r="W1292" s="80"/>
      <c r="X1292" s="80"/>
      <c r="Y1292" s="80"/>
      <c r="Z1292" s="80"/>
      <c r="AA1292" s="80"/>
      <c r="AB1292" s="80"/>
      <c r="AC1292" s="80"/>
      <c r="AD1292" s="80"/>
      <c r="AE1292" s="80"/>
      <c r="AF1292" s="80"/>
      <c r="AG1292" s="80"/>
      <c r="AH1292" s="80"/>
      <c r="AI1292" s="80"/>
      <c r="AJ1292" s="80"/>
      <c r="AK1292" s="80"/>
      <c r="AL1292" s="80"/>
      <c r="AM1292" s="80"/>
      <c r="AN1292" s="80"/>
      <c r="AO1292" s="80"/>
      <c r="AP1292" s="80"/>
      <c r="AQ1292" s="80"/>
      <c r="AR1292" s="80"/>
      <c r="AS1292" s="80"/>
      <c r="AT1292" s="80"/>
      <c r="AU1292" s="80"/>
      <c r="AV1292" s="80"/>
      <c r="AW1292" s="80"/>
      <c r="AX1292" s="80"/>
      <c r="AY1292" s="80"/>
      <c r="AZ1292" s="80"/>
      <c r="BA1292" s="80"/>
      <c r="BB1292" s="80"/>
      <c r="BC1292" s="80"/>
      <c r="BD1292" s="80"/>
      <c r="BE1292" s="80"/>
      <c r="BF1292" s="80"/>
      <c r="BG1292" s="80"/>
      <c r="BH1292" s="80"/>
      <c r="BI1292" s="80"/>
      <c r="BJ1292" s="80"/>
      <c r="BK1292" s="80"/>
      <c r="BL1292" s="80"/>
      <c r="BM1292" s="80"/>
      <c r="BN1292" s="80"/>
      <c r="BO1292" s="80"/>
      <c r="BP1292" s="80"/>
      <c r="BQ1292" s="80"/>
      <c r="BR1292" s="80"/>
      <c r="BS1292" s="80"/>
      <c r="BT1292" s="80"/>
      <c r="BU1292" s="80"/>
      <c r="BV1292" s="80"/>
      <c r="BW1292" s="80"/>
      <c r="BX1292" s="80"/>
    </row>
    <row r="1293" spans="1:76" s="211" customFormat="1" x14ac:dyDescent="0.2">
      <c r="A1293" s="27" t="s">
        <v>24</v>
      </c>
      <c r="B1293" s="89">
        <v>243</v>
      </c>
      <c r="C1293" s="20">
        <v>63.5</v>
      </c>
      <c r="D1293" s="20">
        <v>25.5</v>
      </c>
      <c r="E1293" s="20">
        <v>40</v>
      </c>
      <c r="F1293" s="20">
        <v>25.5</v>
      </c>
      <c r="G1293" s="21">
        <f t="shared" si="30"/>
        <v>2.6392500000000001</v>
      </c>
      <c r="H1293" s="207">
        <v>2013</v>
      </c>
      <c r="I1293" s="21" t="s">
        <v>21</v>
      </c>
      <c r="J1293" s="20">
        <v>20</v>
      </c>
      <c r="K1293" s="80"/>
      <c r="L1293" s="80"/>
      <c r="M1293" s="80"/>
      <c r="N1293" s="80"/>
      <c r="O1293" s="80"/>
      <c r="P1293" s="80"/>
      <c r="Q1293" s="80"/>
      <c r="R1293" s="80"/>
      <c r="S1293" s="80"/>
      <c r="T1293" s="80"/>
      <c r="U1293" s="80"/>
      <c r="V1293" s="80"/>
      <c r="W1293" s="80"/>
      <c r="X1293" s="80"/>
      <c r="Y1293" s="80"/>
      <c r="Z1293" s="80"/>
      <c r="AA1293" s="80"/>
      <c r="AB1293" s="80"/>
      <c r="AC1293" s="80"/>
      <c r="AD1293" s="80"/>
      <c r="AE1293" s="80"/>
      <c r="AF1293" s="80"/>
      <c r="AG1293" s="80"/>
      <c r="AH1293" s="80"/>
      <c r="AI1293" s="80"/>
      <c r="AJ1293" s="80"/>
      <c r="AK1293" s="80"/>
      <c r="AL1293" s="80"/>
      <c r="AM1293" s="80"/>
      <c r="AN1293" s="80"/>
      <c r="AO1293" s="80"/>
      <c r="AP1293" s="80"/>
      <c r="AQ1293" s="80"/>
      <c r="AR1293" s="80"/>
      <c r="AS1293" s="80"/>
      <c r="AT1293" s="80"/>
      <c r="AU1293" s="80"/>
      <c r="AV1293" s="80"/>
      <c r="AW1293" s="80"/>
      <c r="AX1293" s="80"/>
      <c r="AY1293" s="80"/>
      <c r="AZ1293" s="80"/>
      <c r="BA1293" s="80"/>
      <c r="BB1293" s="80"/>
      <c r="BC1293" s="80"/>
      <c r="BD1293" s="80"/>
      <c r="BE1293" s="80"/>
      <c r="BF1293" s="80"/>
      <c r="BG1293" s="80"/>
      <c r="BH1293" s="80"/>
      <c r="BI1293" s="80"/>
      <c r="BJ1293" s="80"/>
      <c r="BK1293" s="80"/>
      <c r="BL1293" s="80"/>
      <c r="BM1293" s="80"/>
      <c r="BN1293" s="80"/>
      <c r="BO1293" s="80"/>
      <c r="BP1293" s="80"/>
      <c r="BQ1293" s="80"/>
      <c r="BR1293" s="80"/>
      <c r="BS1293" s="80"/>
      <c r="BT1293" s="80"/>
      <c r="BU1293" s="80"/>
      <c r="BV1293" s="80"/>
      <c r="BW1293" s="80"/>
      <c r="BX1293" s="80"/>
    </row>
    <row r="1294" spans="1:76" x14ac:dyDescent="0.2">
      <c r="A1294" s="25" t="s">
        <v>857</v>
      </c>
      <c r="B1294" s="89">
        <v>373</v>
      </c>
      <c r="C1294" s="20">
        <v>89</v>
      </c>
      <c r="D1294" s="20">
        <v>16</v>
      </c>
      <c r="E1294" s="20">
        <v>89</v>
      </c>
      <c r="F1294" s="193">
        <v>16</v>
      </c>
      <c r="G1294" s="21">
        <f t="shared" si="30"/>
        <v>2.8479999999999999</v>
      </c>
      <c r="H1294" s="207" t="s">
        <v>18</v>
      </c>
      <c r="I1294" s="21" t="s">
        <v>21</v>
      </c>
      <c r="J1294" s="20">
        <v>100</v>
      </c>
    </row>
    <row r="1295" spans="1:76" s="202" customFormat="1" x14ac:dyDescent="0.2">
      <c r="A1295" s="27" t="s">
        <v>24</v>
      </c>
      <c r="B1295" s="89">
        <v>108</v>
      </c>
      <c r="C1295" s="20">
        <v>76</v>
      </c>
      <c r="D1295" s="20">
        <v>16</v>
      </c>
      <c r="E1295" s="20">
        <v>45</v>
      </c>
      <c r="F1295" s="20">
        <v>16</v>
      </c>
      <c r="G1295" s="21">
        <f t="shared" si="30"/>
        <v>1.9359999999999999</v>
      </c>
      <c r="H1295" s="207" t="s">
        <v>18</v>
      </c>
      <c r="I1295" s="21" t="s">
        <v>21</v>
      </c>
      <c r="J1295" s="20">
        <v>100</v>
      </c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</row>
    <row r="1296" spans="1:76" x14ac:dyDescent="0.2">
      <c r="A1296" s="26" t="s">
        <v>858</v>
      </c>
      <c r="B1296" s="89">
        <v>675</v>
      </c>
      <c r="C1296" s="20">
        <v>76</v>
      </c>
      <c r="D1296" s="20">
        <v>10</v>
      </c>
      <c r="E1296" s="20">
        <v>76</v>
      </c>
      <c r="F1296" s="193">
        <v>10</v>
      </c>
      <c r="G1296" s="21">
        <f t="shared" si="30"/>
        <v>1.52</v>
      </c>
      <c r="H1296" s="207" t="s">
        <v>18</v>
      </c>
      <c r="I1296" s="21" t="s">
        <v>21</v>
      </c>
      <c r="J1296" s="20">
        <v>100</v>
      </c>
    </row>
    <row r="1297" spans="1:76" s="202" customFormat="1" x14ac:dyDescent="0.2">
      <c r="A1297" s="27" t="s">
        <v>24</v>
      </c>
      <c r="B1297" s="89">
        <v>215</v>
      </c>
      <c r="C1297" s="20">
        <v>76</v>
      </c>
      <c r="D1297" s="20">
        <v>10</v>
      </c>
      <c r="E1297" s="20">
        <v>45</v>
      </c>
      <c r="F1297" s="20">
        <v>10</v>
      </c>
      <c r="G1297" s="21">
        <f t="shared" si="30"/>
        <v>1.21</v>
      </c>
      <c r="H1297" s="207" t="s">
        <v>18</v>
      </c>
      <c r="I1297" s="21" t="s">
        <v>21</v>
      </c>
      <c r="J1297" s="20">
        <v>100</v>
      </c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</row>
    <row r="1298" spans="1:76" s="202" customFormat="1" ht="15" x14ac:dyDescent="0.2">
      <c r="A1298" s="25" t="s">
        <v>859</v>
      </c>
      <c r="B1298" s="170" t="s">
        <v>75</v>
      </c>
      <c r="C1298" s="20">
        <v>76</v>
      </c>
      <c r="D1298" s="20">
        <v>7</v>
      </c>
      <c r="E1298" s="20">
        <v>76</v>
      </c>
      <c r="F1298" s="193">
        <v>7</v>
      </c>
      <c r="G1298" s="21">
        <f t="shared" si="30"/>
        <v>1.0640000000000001</v>
      </c>
      <c r="H1298" s="207">
        <v>1996</v>
      </c>
      <c r="I1298" s="21" t="s">
        <v>68</v>
      </c>
      <c r="J1298" s="20">
        <v>88</v>
      </c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</row>
    <row r="1299" spans="1:76" s="36" customFormat="1" x14ac:dyDescent="0.2">
      <c r="A1299" s="31" t="s">
        <v>58</v>
      </c>
      <c r="B1299" s="47"/>
      <c r="C1299" s="39"/>
      <c r="D1299" s="39">
        <f>SUM(D1267:D1298)</f>
        <v>648.49999999999989</v>
      </c>
      <c r="E1299" s="39"/>
      <c r="F1299" s="39">
        <f>SUM(F1267:F1298)</f>
        <v>648.49999999999989</v>
      </c>
      <c r="G1299" s="39">
        <f>SUM(G1267:G1298)</f>
        <v>160.88575000000003</v>
      </c>
      <c r="H1299" s="212"/>
      <c r="I1299" s="213"/>
      <c r="J1299" s="38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</row>
    <row r="1300" spans="1:76" s="36" customFormat="1" x14ac:dyDescent="0.2">
      <c r="A1300" s="37" t="s">
        <v>59</v>
      </c>
      <c r="B1300" s="48"/>
      <c r="C1300" s="39"/>
      <c r="D1300" s="39"/>
      <c r="E1300" s="39"/>
      <c r="F1300" s="39"/>
      <c r="G1300" s="39"/>
      <c r="H1300" s="212"/>
      <c r="I1300" s="213"/>
      <c r="J1300" s="38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</row>
    <row r="1301" spans="1:76" s="36" customFormat="1" x14ac:dyDescent="0.2">
      <c r="A1301" s="37" t="s">
        <v>60</v>
      </c>
      <c r="B1301" s="48"/>
      <c r="C1301" s="39"/>
      <c r="D1301" s="39">
        <f>D1299-D1302</f>
        <v>346.49999999999989</v>
      </c>
      <c r="E1301" s="39"/>
      <c r="F1301" s="39">
        <f>F1299-F1302</f>
        <v>346.49999999999989</v>
      </c>
      <c r="G1301" s="39"/>
      <c r="H1301" s="212"/>
      <c r="I1301" s="213"/>
      <c r="J1301" s="38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</row>
    <row r="1302" spans="1:76" s="36" customFormat="1" x14ac:dyDescent="0.2">
      <c r="A1302" s="37" t="s">
        <v>24</v>
      </c>
      <c r="B1302" s="48"/>
      <c r="C1302" s="39"/>
      <c r="D1302" s="39">
        <f>SUMIF($A$1267:$A$1298,"ГВС",D1267:D1298)</f>
        <v>302</v>
      </c>
      <c r="E1302" s="39"/>
      <c r="F1302" s="39">
        <f>SUMIF($A$1267:$A$1298,"ГВС",F1267:F1298)</f>
        <v>302</v>
      </c>
      <c r="G1302" s="39"/>
      <c r="H1302" s="212"/>
      <c r="I1302" s="213"/>
      <c r="J1302" s="38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</row>
    <row r="1303" spans="1:76" s="36" customFormat="1" x14ac:dyDescent="0.2">
      <c r="A1303" s="31" t="s">
        <v>61</v>
      </c>
      <c r="B1303" s="49"/>
      <c r="C1303" s="291">
        <f>D1299+F1299</f>
        <v>1296.9999999999998</v>
      </c>
      <c r="D1303" s="292"/>
      <c r="E1303" s="292"/>
      <c r="F1303" s="293"/>
      <c r="G1303" s="50"/>
      <c r="H1303" s="212"/>
      <c r="I1303" s="213"/>
      <c r="J1303" s="42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</row>
    <row r="1304" spans="1:76" ht="15" x14ac:dyDescent="0.2">
      <c r="A1304" s="14" t="s">
        <v>860</v>
      </c>
      <c r="B1304" s="52"/>
      <c r="C1304" s="15"/>
      <c r="D1304" s="14"/>
      <c r="E1304" s="15"/>
      <c r="F1304" s="14"/>
      <c r="G1304" s="14"/>
      <c r="H1304" s="15"/>
      <c r="I1304" s="14"/>
      <c r="J1304" s="24"/>
    </row>
    <row r="1305" spans="1:76" x14ac:dyDescent="0.2">
      <c r="A1305" s="214" t="s">
        <v>861</v>
      </c>
      <c r="B1305" s="89">
        <v>986</v>
      </c>
      <c r="C1305" s="215">
        <v>219</v>
      </c>
      <c r="D1305" s="215">
        <v>5</v>
      </c>
      <c r="E1305" s="215">
        <v>219</v>
      </c>
      <c r="F1305" s="215">
        <v>5</v>
      </c>
      <c r="G1305" s="21">
        <f t="shared" ref="G1305:G1368" si="31">((C1305/1000)*D1305)+((E1305/1000)*F1305)</f>
        <v>2.19</v>
      </c>
      <c r="H1305" s="216">
        <v>1988</v>
      </c>
      <c r="I1305" s="217" t="s">
        <v>33</v>
      </c>
      <c r="J1305" s="20">
        <v>100</v>
      </c>
    </row>
    <row r="1306" spans="1:76" s="202" customFormat="1" x14ac:dyDescent="0.2">
      <c r="A1306" s="218" t="s">
        <v>24</v>
      </c>
      <c r="B1306" s="89">
        <v>359</v>
      </c>
      <c r="C1306" s="215">
        <v>219</v>
      </c>
      <c r="D1306" s="215">
        <v>5</v>
      </c>
      <c r="E1306" s="215">
        <v>114</v>
      </c>
      <c r="F1306" s="215">
        <v>5</v>
      </c>
      <c r="G1306" s="21">
        <f t="shared" si="31"/>
        <v>1.665</v>
      </c>
      <c r="H1306" s="219">
        <v>1988</v>
      </c>
      <c r="I1306" s="220" t="s">
        <v>33</v>
      </c>
      <c r="J1306" s="20">
        <v>100</v>
      </c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</row>
    <row r="1307" spans="1:76" x14ac:dyDescent="0.2">
      <c r="A1307" s="214" t="s">
        <v>862</v>
      </c>
      <c r="B1307" s="171">
        <v>748</v>
      </c>
      <c r="C1307" s="215">
        <v>133</v>
      </c>
      <c r="D1307" s="215">
        <v>72.5</v>
      </c>
      <c r="E1307" s="215">
        <v>133</v>
      </c>
      <c r="F1307" s="221">
        <v>72.5</v>
      </c>
      <c r="G1307" s="21">
        <f t="shared" si="31"/>
        <v>19.285</v>
      </c>
      <c r="H1307" s="216">
        <v>1989</v>
      </c>
      <c r="I1307" s="217" t="s">
        <v>33</v>
      </c>
      <c r="J1307" s="20">
        <v>100</v>
      </c>
    </row>
    <row r="1308" spans="1:76" s="202" customFormat="1" x14ac:dyDescent="0.2">
      <c r="A1308" s="222" t="s">
        <v>24</v>
      </c>
      <c r="B1308" s="89">
        <v>148</v>
      </c>
      <c r="C1308" s="215">
        <v>159</v>
      </c>
      <c r="D1308" s="215">
        <v>72.5</v>
      </c>
      <c r="E1308" s="215">
        <v>45</v>
      </c>
      <c r="F1308" s="215">
        <v>72.5</v>
      </c>
      <c r="G1308" s="21">
        <f t="shared" si="31"/>
        <v>14.79</v>
      </c>
      <c r="H1308" s="216">
        <v>1989</v>
      </c>
      <c r="I1308" s="217" t="s">
        <v>33</v>
      </c>
      <c r="J1308" s="20">
        <v>100</v>
      </c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</row>
    <row r="1309" spans="1:76" x14ac:dyDescent="0.2">
      <c r="A1309" s="223" t="s">
        <v>863</v>
      </c>
      <c r="B1309" s="89">
        <v>1151</v>
      </c>
      <c r="C1309" s="215">
        <v>133</v>
      </c>
      <c r="D1309" s="215">
        <v>68.5</v>
      </c>
      <c r="E1309" s="215">
        <v>133</v>
      </c>
      <c r="F1309" s="221">
        <v>68.5</v>
      </c>
      <c r="G1309" s="21">
        <f t="shared" si="31"/>
        <v>18.221</v>
      </c>
      <c r="H1309" s="216">
        <v>1989</v>
      </c>
      <c r="I1309" s="217" t="s">
        <v>33</v>
      </c>
      <c r="J1309" s="20">
        <v>100</v>
      </c>
    </row>
    <row r="1310" spans="1:76" s="202" customFormat="1" x14ac:dyDescent="0.2">
      <c r="A1310" s="222" t="s">
        <v>24</v>
      </c>
      <c r="B1310" s="89">
        <v>149</v>
      </c>
      <c r="C1310" s="215">
        <v>159</v>
      </c>
      <c r="D1310" s="215">
        <v>68.5</v>
      </c>
      <c r="E1310" s="215">
        <v>45</v>
      </c>
      <c r="F1310" s="215">
        <v>68.5</v>
      </c>
      <c r="G1310" s="21">
        <f t="shared" si="31"/>
        <v>13.974</v>
      </c>
      <c r="H1310" s="216">
        <v>1989</v>
      </c>
      <c r="I1310" s="217" t="s">
        <v>33</v>
      </c>
      <c r="J1310" s="20">
        <v>100</v>
      </c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</row>
    <row r="1311" spans="1:76" x14ac:dyDescent="0.2">
      <c r="A1311" s="214" t="s">
        <v>864</v>
      </c>
      <c r="B1311" s="89">
        <v>800</v>
      </c>
      <c r="C1311" s="215">
        <v>108</v>
      </c>
      <c r="D1311" s="215">
        <v>22.6</v>
      </c>
      <c r="E1311" s="215">
        <v>108</v>
      </c>
      <c r="F1311" s="221">
        <v>22.6</v>
      </c>
      <c r="G1311" s="21">
        <f t="shared" si="31"/>
        <v>4.8816000000000006</v>
      </c>
      <c r="H1311" s="216">
        <v>1990</v>
      </c>
      <c r="I1311" s="217" t="s">
        <v>21</v>
      </c>
      <c r="J1311" s="20">
        <v>100</v>
      </c>
    </row>
    <row r="1312" spans="1:76" s="202" customFormat="1" x14ac:dyDescent="0.2">
      <c r="A1312" s="222" t="s">
        <v>24</v>
      </c>
      <c r="B1312" s="89">
        <v>191</v>
      </c>
      <c r="C1312" s="215">
        <v>89</v>
      </c>
      <c r="D1312" s="215">
        <v>22.6</v>
      </c>
      <c r="E1312" s="215">
        <v>57</v>
      </c>
      <c r="F1312" s="215">
        <v>22.6</v>
      </c>
      <c r="G1312" s="21">
        <f t="shared" si="31"/>
        <v>3.2996000000000003</v>
      </c>
      <c r="H1312" s="216">
        <v>2013</v>
      </c>
      <c r="I1312" s="217" t="s">
        <v>21</v>
      </c>
      <c r="J1312" s="20">
        <v>20</v>
      </c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</row>
    <row r="1313" spans="1:76" x14ac:dyDescent="0.2">
      <c r="A1313" s="214" t="s">
        <v>865</v>
      </c>
      <c r="B1313" s="89">
        <v>556</v>
      </c>
      <c r="C1313" s="215">
        <v>89</v>
      </c>
      <c r="D1313" s="215">
        <v>31.2</v>
      </c>
      <c r="E1313" s="215">
        <v>89</v>
      </c>
      <c r="F1313" s="224">
        <v>31.2</v>
      </c>
      <c r="G1313" s="21">
        <f t="shared" si="31"/>
        <v>5.5535999999999994</v>
      </c>
      <c r="H1313" s="216">
        <v>2013</v>
      </c>
      <c r="I1313" s="217" t="s">
        <v>21</v>
      </c>
      <c r="J1313" s="20">
        <v>20</v>
      </c>
    </row>
    <row r="1314" spans="1:76" s="202" customFormat="1" x14ac:dyDescent="0.2">
      <c r="A1314" s="222" t="s">
        <v>24</v>
      </c>
      <c r="B1314" s="89">
        <v>204</v>
      </c>
      <c r="C1314" s="215">
        <v>89</v>
      </c>
      <c r="D1314" s="215">
        <v>31.2</v>
      </c>
      <c r="E1314" s="215">
        <v>57</v>
      </c>
      <c r="F1314" s="215">
        <v>31.2</v>
      </c>
      <c r="G1314" s="21">
        <f t="shared" si="31"/>
        <v>4.5551999999999992</v>
      </c>
      <c r="H1314" s="216">
        <v>1990</v>
      </c>
      <c r="I1314" s="217" t="s">
        <v>21</v>
      </c>
      <c r="J1314" s="20">
        <v>100</v>
      </c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</row>
    <row r="1315" spans="1:76" x14ac:dyDescent="0.2">
      <c r="A1315" s="214" t="s">
        <v>866</v>
      </c>
      <c r="B1315" s="89">
        <v>556</v>
      </c>
      <c r="C1315" s="215">
        <v>89</v>
      </c>
      <c r="D1315" s="215">
        <v>2.2999999999999998</v>
      </c>
      <c r="E1315" s="215">
        <v>89</v>
      </c>
      <c r="F1315" s="224">
        <v>2.2999999999999998</v>
      </c>
      <c r="G1315" s="21">
        <f t="shared" si="31"/>
        <v>0.40939999999999993</v>
      </c>
      <c r="H1315" s="216">
        <v>2013</v>
      </c>
      <c r="I1315" s="217" t="s">
        <v>68</v>
      </c>
      <c r="J1315" s="20">
        <v>20</v>
      </c>
    </row>
    <row r="1316" spans="1:76" s="202" customFormat="1" x14ac:dyDescent="0.2">
      <c r="A1316" s="222" t="s">
        <v>24</v>
      </c>
      <c r="B1316" s="89">
        <v>204</v>
      </c>
      <c r="C1316" s="215">
        <v>89</v>
      </c>
      <c r="D1316" s="215">
        <v>2.2999999999999998</v>
      </c>
      <c r="E1316" s="215">
        <v>57</v>
      </c>
      <c r="F1316" s="215">
        <v>2.2999999999999998</v>
      </c>
      <c r="G1316" s="21">
        <f t="shared" si="31"/>
        <v>0.33579999999999999</v>
      </c>
      <c r="H1316" s="216">
        <v>1990</v>
      </c>
      <c r="I1316" s="217" t="s">
        <v>68</v>
      </c>
      <c r="J1316" s="20">
        <v>100</v>
      </c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</row>
    <row r="1317" spans="1:76" x14ac:dyDescent="0.2">
      <c r="A1317" s="214" t="s">
        <v>866</v>
      </c>
      <c r="B1317" s="89">
        <v>556</v>
      </c>
      <c r="C1317" s="215">
        <v>76</v>
      </c>
      <c r="D1317" s="215">
        <v>47.6</v>
      </c>
      <c r="E1317" s="215">
        <v>76</v>
      </c>
      <c r="F1317" s="224">
        <v>47.6</v>
      </c>
      <c r="G1317" s="21">
        <f t="shared" si="31"/>
        <v>7.2351999999999999</v>
      </c>
      <c r="H1317" s="216">
        <v>2013</v>
      </c>
      <c r="I1317" s="217" t="s">
        <v>68</v>
      </c>
      <c r="J1317" s="20">
        <v>20</v>
      </c>
    </row>
    <row r="1318" spans="1:76" s="202" customFormat="1" x14ac:dyDescent="0.2">
      <c r="A1318" s="222" t="s">
        <v>24</v>
      </c>
      <c r="B1318" s="89">
        <v>204</v>
      </c>
      <c r="C1318" s="215">
        <v>76</v>
      </c>
      <c r="D1318" s="215">
        <v>47.6</v>
      </c>
      <c r="E1318" s="215">
        <v>45</v>
      </c>
      <c r="F1318" s="215">
        <v>47.6</v>
      </c>
      <c r="G1318" s="21">
        <f t="shared" si="31"/>
        <v>5.7595999999999998</v>
      </c>
      <c r="H1318" s="216">
        <v>1990</v>
      </c>
      <c r="I1318" s="217" t="s">
        <v>68</v>
      </c>
      <c r="J1318" s="20">
        <v>100</v>
      </c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</row>
    <row r="1319" spans="1:76" x14ac:dyDescent="0.2">
      <c r="A1319" s="214" t="s">
        <v>867</v>
      </c>
      <c r="B1319" s="89">
        <v>1152</v>
      </c>
      <c r="C1319" s="215">
        <v>133</v>
      </c>
      <c r="D1319" s="215">
        <v>59</v>
      </c>
      <c r="E1319" s="215">
        <v>133</v>
      </c>
      <c r="F1319" s="221">
        <v>59</v>
      </c>
      <c r="G1319" s="21">
        <f t="shared" si="31"/>
        <v>15.694000000000001</v>
      </c>
      <c r="H1319" s="216">
        <v>2011</v>
      </c>
      <c r="I1319" s="217" t="s">
        <v>33</v>
      </c>
      <c r="J1319" s="20">
        <v>28</v>
      </c>
    </row>
    <row r="1320" spans="1:76" s="202" customFormat="1" x14ac:dyDescent="0.2">
      <c r="A1320" s="222" t="s">
        <v>24</v>
      </c>
      <c r="B1320" s="94" t="s">
        <v>868</v>
      </c>
      <c r="C1320" s="215">
        <v>108</v>
      </c>
      <c r="D1320" s="215">
        <v>59</v>
      </c>
      <c r="E1320" s="215">
        <v>57</v>
      </c>
      <c r="F1320" s="215">
        <v>59</v>
      </c>
      <c r="G1320" s="21">
        <f t="shared" si="31"/>
        <v>9.7349999999999994</v>
      </c>
      <c r="H1320" s="216">
        <v>1991</v>
      </c>
      <c r="I1320" s="217" t="s">
        <v>33</v>
      </c>
      <c r="J1320" s="20">
        <v>100</v>
      </c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</row>
    <row r="1321" spans="1:76" x14ac:dyDescent="0.2">
      <c r="A1321" s="223" t="s">
        <v>869</v>
      </c>
      <c r="B1321" s="171">
        <v>799</v>
      </c>
      <c r="C1321" s="215">
        <v>89</v>
      </c>
      <c r="D1321" s="215">
        <v>52</v>
      </c>
      <c r="E1321" s="215">
        <v>89</v>
      </c>
      <c r="F1321" s="221">
        <v>52</v>
      </c>
      <c r="G1321" s="21">
        <f t="shared" si="31"/>
        <v>9.2560000000000002</v>
      </c>
      <c r="H1321" s="216">
        <v>2008</v>
      </c>
      <c r="I1321" s="217" t="s">
        <v>68</v>
      </c>
      <c r="J1321" s="20">
        <v>40</v>
      </c>
    </row>
    <row r="1322" spans="1:76" s="202" customFormat="1" x14ac:dyDescent="0.2">
      <c r="A1322" s="222" t="s">
        <v>24</v>
      </c>
      <c r="B1322" s="94" t="s">
        <v>870</v>
      </c>
      <c r="C1322" s="215">
        <v>108</v>
      </c>
      <c r="D1322" s="215">
        <v>52</v>
      </c>
      <c r="E1322" s="215">
        <v>57</v>
      </c>
      <c r="F1322" s="221">
        <v>52</v>
      </c>
      <c r="G1322" s="21">
        <f t="shared" si="31"/>
        <v>8.58</v>
      </c>
      <c r="H1322" s="216">
        <v>2008</v>
      </c>
      <c r="I1322" s="217" t="s">
        <v>68</v>
      </c>
      <c r="J1322" s="20">
        <v>40</v>
      </c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</row>
    <row r="1323" spans="1:76" x14ac:dyDescent="0.2">
      <c r="A1323" s="223" t="s">
        <v>869</v>
      </c>
      <c r="B1323" s="171">
        <v>799</v>
      </c>
      <c r="C1323" s="215">
        <v>89</v>
      </c>
      <c r="D1323" s="215">
        <v>42</v>
      </c>
      <c r="E1323" s="215">
        <v>89</v>
      </c>
      <c r="F1323" s="221">
        <v>42</v>
      </c>
      <c r="G1323" s="21">
        <f t="shared" si="31"/>
        <v>7.476</v>
      </c>
      <c r="H1323" s="216">
        <v>2008</v>
      </c>
      <c r="I1323" s="217" t="s">
        <v>68</v>
      </c>
      <c r="J1323" s="20">
        <v>40</v>
      </c>
    </row>
    <row r="1324" spans="1:76" s="202" customFormat="1" x14ac:dyDescent="0.2">
      <c r="A1324" s="222" t="s">
        <v>24</v>
      </c>
      <c r="B1324" s="94" t="s">
        <v>870</v>
      </c>
      <c r="C1324" s="215">
        <v>108</v>
      </c>
      <c r="D1324" s="215">
        <v>42</v>
      </c>
      <c r="E1324" s="215">
        <v>57</v>
      </c>
      <c r="F1324" s="221">
        <v>42</v>
      </c>
      <c r="G1324" s="21">
        <f t="shared" si="31"/>
        <v>6.93</v>
      </c>
      <c r="H1324" s="216">
        <v>2008</v>
      </c>
      <c r="I1324" s="217" t="s">
        <v>68</v>
      </c>
      <c r="J1324" s="20">
        <v>40</v>
      </c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</row>
    <row r="1325" spans="1:76" x14ac:dyDescent="0.2">
      <c r="A1325" s="214" t="s">
        <v>871</v>
      </c>
      <c r="B1325" s="89">
        <v>554</v>
      </c>
      <c r="C1325" s="215">
        <v>89</v>
      </c>
      <c r="D1325" s="215">
        <v>62</v>
      </c>
      <c r="E1325" s="215">
        <v>89</v>
      </c>
      <c r="F1325" s="221">
        <v>62</v>
      </c>
      <c r="G1325" s="21">
        <f t="shared" si="31"/>
        <v>11.036</v>
      </c>
      <c r="H1325" s="216">
        <v>1991</v>
      </c>
      <c r="I1325" s="217" t="s">
        <v>68</v>
      </c>
      <c r="J1325" s="20">
        <v>100</v>
      </c>
    </row>
    <row r="1326" spans="1:76" x14ac:dyDescent="0.2">
      <c r="A1326" s="214"/>
      <c r="B1326" s="89">
        <v>1143</v>
      </c>
      <c r="C1326" s="215">
        <v>76</v>
      </c>
      <c r="D1326" s="215">
        <v>37</v>
      </c>
      <c r="E1326" s="215">
        <v>76</v>
      </c>
      <c r="F1326" s="221">
        <v>37</v>
      </c>
      <c r="G1326" s="21">
        <f t="shared" si="31"/>
        <v>5.6239999999999997</v>
      </c>
      <c r="H1326" s="216">
        <v>1991</v>
      </c>
      <c r="I1326" s="217" t="s">
        <v>68</v>
      </c>
      <c r="J1326" s="20">
        <v>100</v>
      </c>
    </row>
    <row r="1327" spans="1:76" s="202" customFormat="1" x14ac:dyDescent="0.2">
      <c r="A1327" s="222" t="s">
        <v>24</v>
      </c>
      <c r="B1327" s="89">
        <v>197</v>
      </c>
      <c r="C1327" s="215">
        <v>108</v>
      </c>
      <c r="D1327" s="215">
        <v>62</v>
      </c>
      <c r="E1327" s="215">
        <v>57</v>
      </c>
      <c r="F1327" s="215">
        <v>62</v>
      </c>
      <c r="G1327" s="21">
        <f t="shared" si="31"/>
        <v>10.23</v>
      </c>
      <c r="H1327" s="216">
        <v>1991</v>
      </c>
      <c r="I1327" s="217" t="s">
        <v>68</v>
      </c>
      <c r="J1327" s="20">
        <v>100</v>
      </c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</row>
    <row r="1328" spans="1:76" s="202" customFormat="1" x14ac:dyDescent="0.2">
      <c r="A1328" s="222" t="s">
        <v>24</v>
      </c>
      <c r="B1328" s="89">
        <v>1145</v>
      </c>
      <c r="C1328" s="215">
        <v>76</v>
      </c>
      <c r="D1328" s="215">
        <v>37</v>
      </c>
      <c r="E1328" s="215">
        <v>45</v>
      </c>
      <c r="F1328" s="215">
        <v>37</v>
      </c>
      <c r="G1328" s="21">
        <f t="shared" si="31"/>
        <v>4.4770000000000003</v>
      </c>
      <c r="H1328" s="216">
        <v>1991</v>
      </c>
      <c r="I1328" s="217" t="s">
        <v>68</v>
      </c>
      <c r="J1328" s="20">
        <v>100</v>
      </c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</row>
    <row r="1329" spans="1:76" x14ac:dyDescent="0.2">
      <c r="A1329" s="214" t="s">
        <v>872</v>
      </c>
      <c r="B1329" s="89">
        <v>555</v>
      </c>
      <c r="C1329" s="215">
        <v>57</v>
      </c>
      <c r="D1329" s="215">
        <v>6</v>
      </c>
      <c r="E1329" s="215">
        <v>57</v>
      </c>
      <c r="F1329" s="221">
        <v>6</v>
      </c>
      <c r="G1329" s="21">
        <f t="shared" si="31"/>
        <v>0.68400000000000005</v>
      </c>
      <c r="H1329" s="216">
        <v>1991</v>
      </c>
      <c r="I1329" s="217" t="s">
        <v>33</v>
      </c>
      <c r="J1329" s="20">
        <v>100</v>
      </c>
    </row>
    <row r="1330" spans="1:76" s="202" customFormat="1" x14ac:dyDescent="0.2">
      <c r="A1330" s="222" t="s">
        <v>24</v>
      </c>
      <c r="B1330" s="89">
        <v>266</v>
      </c>
      <c r="C1330" s="215">
        <v>76</v>
      </c>
      <c r="D1330" s="215">
        <v>6</v>
      </c>
      <c r="E1330" s="215">
        <v>45</v>
      </c>
      <c r="F1330" s="215">
        <v>6</v>
      </c>
      <c r="G1330" s="21">
        <f t="shared" si="31"/>
        <v>0.72599999999999998</v>
      </c>
      <c r="H1330" s="216">
        <v>1991</v>
      </c>
      <c r="I1330" s="217" t="s">
        <v>33</v>
      </c>
      <c r="J1330" s="20">
        <v>100</v>
      </c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</row>
    <row r="1331" spans="1:76" x14ac:dyDescent="0.2">
      <c r="A1331" s="214" t="s">
        <v>873</v>
      </c>
      <c r="B1331" s="89">
        <v>801</v>
      </c>
      <c r="C1331" s="215">
        <v>45</v>
      </c>
      <c r="D1331" s="215">
        <v>35</v>
      </c>
      <c r="E1331" s="215">
        <v>45</v>
      </c>
      <c r="F1331" s="221">
        <v>35</v>
      </c>
      <c r="G1331" s="21">
        <f t="shared" si="31"/>
        <v>3.15</v>
      </c>
      <c r="H1331" s="216">
        <v>1989</v>
      </c>
      <c r="I1331" s="217" t="s">
        <v>33</v>
      </c>
      <c r="J1331" s="20">
        <v>100</v>
      </c>
    </row>
    <row r="1332" spans="1:76" x14ac:dyDescent="0.2">
      <c r="A1332" s="214" t="s">
        <v>874</v>
      </c>
      <c r="B1332" s="89">
        <v>751</v>
      </c>
      <c r="C1332" s="215">
        <v>219</v>
      </c>
      <c r="D1332" s="215">
        <v>36</v>
      </c>
      <c r="E1332" s="215">
        <v>219</v>
      </c>
      <c r="F1332" s="221">
        <v>36</v>
      </c>
      <c r="G1332" s="21">
        <f t="shared" si="31"/>
        <v>15.768000000000001</v>
      </c>
      <c r="H1332" s="216">
        <v>1988</v>
      </c>
      <c r="I1332" s="217" t="s">
        <v>33</v>
      </c>
      <c r="J1332" s="20">
        <v>100</v>
      </c>
    </row>
    <row r="1333" spans="1:76" s="202" customFormat="1" x14ac:dyDescent="0.2">
      <c r="A1333" s="222" t="s">
        <v>24</v>
      </c>
      <c r="B1333" s="89">
        <v>151</v>
      </c>
      <c r="C1333" s="215">
        <v>219</v>
      </c>
      <c r="D1333" s="215">
        <v>36</v>
      </c>
      <c r="E1333" s="215">
        <v>114</v>
      </c>
      <c r="F1333" s="215">
        <v>36</v>
      </c>
      <c r="G1333" s="21">
        <f t="shared" si="31"/>
        <v>11.988</v>
      </c>
      <c r="H1333" s="216">
        <v>1988</v>
      </c>
      <c r="I1333" s="217" t="s">
        <v>33</v>
      </c>
      <c r="J1333" s="20">
        <v>100</v>
      </c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</row>
    <row r="1334" spans="1:76" x14ac:dyDescent="0.2">
      <c r="A1334" s="214" t="s">
        <v>875</v>
      </c>
      <c r="B1334" s="89">
        <v>824</v>
      </c>
      <c r="C1334" s="215">
        <v>219</v>
      </c>
      <c r="D1334" s="215">
        <v>56</v>
      </c>
      <c r="E1334" s="215">
        <v>219</v>
      </c>
      <c r="F1334" s="221">
        <v>56</v>
      </c>
      <c r="G1334" s="21">
        <f t="shared" si="31"/>
        <v>24.527999999999999</v>
      </c>
      <c r="H1334" s="216">
        <v>1988</v>
      </c>
      <c r="I1334" s="217" t="s">
        <v>33</v>
      </c>
      <c r="J1334" s="20">
        <v>100</v>
      </c>
    </row>
    <row r="1335" spans="1:76" s="202" customFormat="1" x14ac:dyDescent="0.2">
      <c r="A1335" s="222" t="s">
        <v>24</v>
      </c>
      <c r="B1335" s="89">
        <v>214</v>
      </c>
      <c r="C1335" s="215">
        <v>219</v>
      </c>
      <c r="D1335" s="215">
        <v>56</v>
      </c>
      <c r="E1335" s="215">
        <v>114</v>
      </c>
      <c r="F1335" s="215">
        <v>56</v>
      </c>
      <c r="G1335" s="21">
        <f t="shared" si="31"/>
        <v>18.648</v>
      </c>
      <c r="H1335" s="216">
        <v>1988</v>
      </c>
      <c r="I1335" s="217" t="s">
        <v>33</v>
      </c>
      <c r="J1335" s="20">
        <v>100</v>
      </c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</row>
    <row r="1336" spans="1:76" x14ac:dyDescent="0.2">
      <c r="A1336" s="214" t="s">
        <v>876</v>
      </c>
      <c r="B1336" s="89">
        <v>728</v>
      </c>
      <c r="C1336" s="215">
        <v>159</v>
      </c>
      <c r="D1336" s="215">
        <v>61</v>
      </c>
      <c r="E1336" s="215">
        <v>159</v>
      </c>
      <c r="F1336" s="221">
        <v>61</v>
      </c>
      <c r="G1336" s="21">
        <f t="shared" si="31"/>
        <v>19.398</v>
      </c>
      <c r="H1336" s="216">
        <v>1988</v>
      </c>
      <c r="I1336" s="217" t="s">
        <v>33</v>
      </c>
      <c r="J1336" s="20">
        <v>100</v>
      </c>
    </row>
    <row r="1337" spans="1:76" s="202" customFormat="1" x14ac:dyDescent="0.2">
      <c r="A1337" s="222" t="s">
        <v>24</v>
      </c>
      <c r="B1337" s="89">
        <v>248</v>
      </c>
      <c r="C1337" s="215">
        <v>219</v>
      </c>
      <c r="D1337" s="215">
        <v>61</v>
      </c>
      <c r="E1337" s="215">
        <v>114</v>
      </c>
      <c r="F1337" s="215">
        <v>61</v>
      </c>
      <c r="G1337" s="21">
        <f t="shared" si="31"/>
        <v>20.313000000000002</v>
      </c>
      <c r="H1337" s="216">
        <v>1988</v>
      </c>
      <c r="I1337" s="217" t="s">
        <v>33</v>
      </c>
      <c r="J1337" s="20">
        <v>100</v>
      </c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</row>
    <row r="1338" spans="1:76" x14ac:dyDescent="0.2">
      <c r="A1338" s="214" t="s">
        <v>877</v>
      </c>
      <c r="B1338" s="89">
        <v>858</v>
      </c>
      <c r="C1338" s="215">
        <v>159</v>
      </c>
      <c r="D1338" s="215">
        <v>53.08</v>
      </c>
      <c r="E1338" s="215">
        <v>159</v>
      </c>
      <c r="F1338" s="221">
        <v>53.08</v>
      </c>
      <c r="G1338" s="21">
        <f t="shared" si="31"/>
        <v>16.879439999999999</v>
      </c>
      <c r="H1338" s="216">
        <v>1988</v>
      </c>
      <c r="I1338" s="217" t="s">
        <v>33</v>
      </c>
      <c r="J1338" s="20">
        <v>100</v>
      </c>
    </row>
    <row r="1339" spans="1:76" s="202" customFormat="1" x14ac:dyDescent="0.2">
      <c r="A1339" s="222" t="s">
        <v>24</v>
      </c>
      <c r="B1339" s="89">
        <v>268</v>
      </c>
      <c r="C1339" s="215">
        <v>159</v>
      </c>
      <c r="D1339" s="215">
        <v>53.08</v>
      </c>
      <c r="E1339" s="215">
        <v>159</v>
      </c>
      <c r="F1339" s="215">
        <v>53.08</v>
      </c>
      <c r="G1339" s="21">
        <f t="shared" si="31"/>
        <v>16.879439999999999</v>
      </c>
      <c r="H1339" s="216">
        <v>1988</v>
      </c>
      <c r="I1339" s="217" t="s">
        <v>33</v>
      </c>
      <c r="J1339" s="20">
        <v>100</v>
      </c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</row>
    <row r="1340" spans="1:76" x14ac:dyDescent="0.2">
      <c r="A1340" s="214"/>
      <c r="B1340" s="89">
        <v>1154</v>
      </c>
      <c r="C1340" s="215">
        <v>159</v>
      </c>
      <c r="D1340" s="215">
        <v>30</v>
      </c>
      <c r="E1340" s="215">
        <v>159</v>
      </c>
      <c r="F1340" s="221">
        <v>30</v>
      </c>
      <c r="G1340" s="21">
        <f t="shared" si="31"/>
        <v>9.5400000000000009</v>
      </c>
      <c r="H1340" s="216">
        <v>2008</v>
      </c>
      <c r="I1340" s="217" t="s">
        <v>33</v>
      </c>
      <c r="J1340" s="20">
        <v>40</v>
      </c>
    </row>
    <row r="1341" spans="1:76" s="202" customFormat="1" x14ac:dyDescent="0.2">
      <c r="A1341" s="222" t="s">
        <v>24</v>
      </c>
      <c r="B1341" s="89">
        <v>1147</v>
      </c>
      <c r="C1341" s="215">
        <v>159</v>
      </c>
      <c r="D1341" s="215">
        <v>30</v>
      </c>
      <c r="E1341" s="215">
        <v>108</v>
      </c>
      <c r="F1341" s="215">
        <v>30</v>
      </c>
      <c r="G1341" s="21">
        <f t="shared" si="31"/>
        <v>8.01</v>
      </c>
      <c r="H1341" s="216">
        <v>2008</v>
      </c>
      <c r="I1341" s="217" t="s">
        <v>33</v>
      </c>
      <c r="J1341" s="20">
        <v>40</v>
      </c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</row>
    <row r="1342" spans="1:76" x14ac:dyDescent="0.2">
      <c r="A1342" s="222"/>
      <c r="B1342" s="89">
        <v>1154</v>
      </c>
      <c r="C1342" s="215">
        <v>133</v>
      </c>
      <c r="D1342" s="215">
        <v>18</v>
      </c>
      <c r="E1342" s="215">
        <v>133</v>
      </c>
      <c r="F1342" s="221">
        <v>18</v>
      </c>
      <c r="G1342" s="21">
        <f t="shared" si="31"/>
        <v>4.7880000000000003</v>
      </c>
      <c r="H1342" s="216">
        <v>1988</v>
      </c>
      <c r="I1342" s="217" t="s">
        <v>33</v>
      </c>
      <c r="J1342" s="20">
        <v>100</v>
      </c>
    </row>
    <row r="1343" spans="1:76" s="202" customFormat="1" x14ac:dyDescent="0.2">
      <c r="A1343" s="222" t="s">
        <v>24</v>
      </c>
      <c r="B1343" s="89">
        <v>1147</v>
      </c>
      <c r="C1343" s="215">
        <v>159</v>
      </c>
      <c r="D1343" s="215">
        <v>18</v>
      </c>
      <c r="E1343" s="215">
        <v>76</v>
      </c>
      <c r="F1343" s="215">
        <v>18</v>
      </c>
      <c r="G1343" s="21">
        <f t="shared" si="31"/>
        <v>4.2300000000000004</v>
      </c>
      <c r="H1343" s="216">
        <v>1988</v>
      </c>
      <c r="I1343" s="217" t="s">
        <v>33</v>
      </c>
      <c r="J1343" s="20">
        <v>100</v>
      </c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</row>
    <row r="1344" spans="1:76" s="202" customFormat="1" ht="18.75" customHeight="1" x14ac:dyDescent="0.2">
      <c r="A1344" s="214" t="s">
        <v>878</v>
      </c>
      <c r="B1344" s="328" t="s">
        <v>879</v>
      </c>
      <c r="C1344" s="215">
        <v>76</v>
      </c>
      <c r="D1344" s="215">
        <v>4.2</v>
      </c>
      <c r="E1344" s="215">
        <v>76</v>
      </c>
      <c r="F1344" s="221">
        <v>4.2</v>
      </c>
      <c r="G1344" s="21">
        <f t="shared" si="31"/>
        <v>0.63839999999999997</v>
      </c>
      <c r="H1344" s="216">
        <v>2015</v>
      </c>
      <c r="I1344" s="217" t="s">
        <v>87</v>
      </c>
      <c r="J1344" s="20">
        <v>12</v>
      </c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</row>
    <row r="1345" spans="1:76" s="202" customFormat="1" x14ac:dyDescent="0.2">
      <c r="A1345" s="222" t="s">
        <v>24</v>
      </c>
      <c r="B1345" s="329"/>
      <c r="C1345" s="215">
        <v>57</v>
      </c>
      <c r="D1345" s="215">
        <v>4.2</v>
      </c>
      <c r="E1345" s="215">
        <v>45</v>
      </c>
      <c r="F1345" s="215">
        <v>4.2</v>
      </c>
      <c r="G1345" s="21">
        <f t="shared" si="31"/>
        <v>0.4284</v>
      </c>
      <c r="H1345" s="216">
        <v>2015</v>
      </c>
      <c r="I1345" s="217" t="s">
        <v>87</v>
      </c>
      <c r="J1345" s="20">
        <v>12</v>
      </c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</row>
    <row r="1346" spans="1:76" s="202" customFormat="1" x14ac:dyDescent="0.2">
      <c r="A1346" s="223" t="s">
        <v>622</v>
      </c>
      <c r="B1346" s="329"/>
      <c r="C1346" s="215">
        <v>76</v>
      </c>
      <c r="D1346" s="215">
        <v>96.3</v>
      </c>
      <c r="E1346" s="215">
        <v>76</v>
      </c>
      <c r="F1346" s="221">
        <v>96.3</v>
      </c>
      <c r="G1346" s="21">
        <f t="shared" si="31"/>
        <v>14.637599999999999</v>
      </c>
      <c r="H1346" s="216">
        <v>2015</v>
      </c>
      <c r="I1346" s="217" t="s">
        <v>23</v>
      </c>
      <c r="J1346" s="20">
        <v>12</v>
      </c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</row>
    <row r="1347" spans="1:76" s="202" customFormat="1" x14ac:dyDescent="0.2">
      <c r="A1347" s="222" t="s">
        <v>24</v>
      </c>
      <c r="B1347" s="329"/>
      <c r="C1347" s="215">
        <v>57</v>
      </c>
      <c r="D1347" s="215">
        <v>96.3</v>
      </c>
      <c r="E1347" s="215">
        <v>45</v>
      </c>
      <c r="F1347" s="215">
        <v>96.3</v>
      </c>
      <c r="G1347" s="21">
        <f t="shared" si="31"/>
        <v>9.8225999999999996</v>
      </c>
      <c r="H1347" s="216">
        <v>2015</v>
      </c>
      <c r="I1347" s="217" t="s">
        <v>23</v>
      </c>
      <c r="J1347" s="20">
        <v>12</v>
      </c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</row>
    <row r="1348" spans="1:76" s="202" customFormat="1" x14ac:dyDescent="0.2">
      <c r="A1348" s="223" t="s">
        <v>880</v>
      </c>
      <c r="B1348" s="329"/>
      <c r="C1348" s="215">
        <v>76</v>
      </c>
      <c r="D1348" s="215">
        <v>13.3</v>
      </c>
      <c r="E1348" s="215">
        <v>76</v>
      </c>
      <c r="F1348" s="221">
        <v>13.3</v>
      </c>
      <c r="G1348" s="21">
        <f t="shared" si="31"/>
        <v>2.0215999999999998</v>
      </c>
      <c r="H1348" s="216">
        <v>2015</v>
      </c>
      <c r="I1348" s="217" t="s">
        <v>87</v>
      </c>
      <c r="J1348" s="20">
        <v>12</v>
      </c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</row>
    <row r="1349" spans="1:76" s="202" customFormat="1" x14ac:dyDescent="0.2">
      <c r="A1349" s="222" t="s">
        <v>24</v>
      </c>
      <c r="B1349" s="330"/>
      <c r="C1349" s="215">
        <v>57</v>
      </c>
      <c r="D1349" s="215">
        <v>13.3</v>
      </c>
      <c r="E1349" s="215">
        <v>45</v>
      </c>
      <c r="F1349" s="215">
        <v>13.3</v>
      </c>
      <c r="G1349" s="21">
        <f t="shared" si="31"/>
        <v>1.3566000000000003</v>
      </c>
      <c r="H1349" s="216">
        <v>2015</v>
      </c>
      <c r="I1349" s="217" t="s">
        <v>87</v>
      </c>
      <c r="J1349" s="20">
        <v>12</v>
      </c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</row>
    <row r="1350" spans="1:76" x14ac:dyDescent="0.2">
      <c r="A1350" s="214" t="s">
        <v>881</v>
      </c>
      <c r="B1350" s="89">
        <v>854</v>
      </c>
      <c r="C1350" s="215">
        <v>159</v>
      </c>
      <c r="D1350" s="215">
        <v>120</v>
      </c>
      <c r="E1350" s="215">
        <v>159</v>
      </c>
      <c r="F1350" s="221">
        <v>120</v>
      </c>
      <c r="G1350" s="21">
        <f t="shared" si="31"/>
        <v>38.160000000000004</v>
      </c>
      <c r="H1350" s="216">
        <v>1988</v>
      </c>
      <c r="I1350" s="217" t="s">
        <v>23</v>
      </c>
      <c r="J1350" s="20">
        <v>100</v>
      </c>
    </row>
    <row r="1351" spans="1:76" s="202" customFormat="1" x14ac:dyDescent="0.2">
      <c r="A1351" s="222" t="s">
        <v>24</v>
      </c>
      <c r="B1351" s="89">
        <v>293</v>
      </c>
      <c r="C1351" s="215">
        <v>133</v>
      </c>
      <c r="D1351" s="215">
        <v>120</v>
      </c>
      <c r="E1351" s="215">
        <v>89</v>
      </c>
      <c r="F1351" s="215">
        <v>120</v>
      </c>
      <c r="G1351" s="21">
        <f t="shared" si="31"/>
        <v>26.64</v>
      </c>
      <c r="H1351" s="216">
        <v>1988</v>
      </c>
      <c r="I1351" s="217" t="s">
        <v>23</v>
      </c>
      <c r="J1351" s="20">
        <v>100</v>
      </c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</row>
    <row r="1352" spans="1:76" x14ac:dyDescent="0.2">
      <c r="A1352" s="214" t="s">
        <v>882</v>
      </c>
      <c r="B1352" s="89">
        <v>442</v>
      </c>
      <c r="C1352" s="215">
        <v>89</v>
      </c>
      <c r="D1352" s="215">
        <v>24</v>
      </c>
      <c r="E1352" s="215">
        <v>108</v>
      </c>
      <c r="F1352" s="221">
        <v>24</v>
      </c>
      <c r="G1352" s="21">
        <f t="shared" si="31"/>
        <v>4.7279999999999998</v>
      </c>
      <c r="H1352" s="216">
        <v>1988</v>
      </c>
      <c r="I1352" s="217" t="s">
        <v>33</v>
      </c>
      <c r="J1352" s="20">
        <v>100</v>
      </c>
    </row>
    <row r="1353" spans="1:76" s="202" customFormat="1" x14ac:dyDescent="0.2">
      <c r="A1353" s="222" t="s">
        <v>24</v>
      </c>
      <c r="B1353" s="89">
        <v>139</v>
      </c>
      <c r="C1353" s="215">
        <v>108</v>
      </c>
      <c r="D1353" s="215">
        <v>24</v>
      </c>
      <c r="E1353" s="215">
        <v>57</v>
      </c>
      <c r="F1353" s="215">
        <v>24</v>
      </c>
      <c r="G1353" s="21">
        <f t="shared" si="31"/>
        <v>3.96</v>
      </c>
      <c r="H1353" s="216">
        <v>1988</v>
      </c>
      <c r="I1353" s="217" t="s">
        <v>33</v>
      </c>
      <c r="J1353" s="20">
        <v>100</v>
      </c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</row>
    <row r="1354" spans="1:76" x14ac:dyDescent="0.2">
      <c r="A1354" s="214" t="s">
        <v>883</v>
      </c>
      <c r="B1354" s="89">
        <v>948</v>
      </c>
      <c r="C1354" s="215">
        <v>89</v>
      </c>
      <c r="D1354" s="215">
        <v>44</v>
      </c>
      <c r="E1354" s="215">
        <v>89</v>
      </c>
      <c r="F1354" s="221">
        <v>44</v>
      </c>
      <c r="G1354" s="21">
        <f t="shared" si="31"/>
        <v>7.8319999999999999</v>
      </c>
      <c r="H1354" s="216">
        <v>1988</v>
      </c>
      <c r="I1354" s="217" t="s">
        <v>33</v>
      </c>
      <c r="J1354" s="20">
        <v>100</v>
      </c>
    </row>
    <row r="1355" spans="1:76" s="202" customFormat="1" x14ac:dyDescent="0.2">
      <c r="A1355" s="222" t="s">
        <v>24</v>
      </c>
      <c r="B1355" s="89">
        <v>301</v>
      </c>
      <c r="C1355" s="215">
        <v>108</v>
      </c>
      <c r="D1355" s="215">
        <v>44</v>
      </c>
      <c r="E1355" s="215">
        <v>76</v>
      </c>
      <c r="F1355" s="215">
        <v>44</v>
      </c>
      <c r="G1355" s="21">
        <f t="shared" si="31"/>
        <v>8.0960000000000001</v>
      </c>
      <c r="H1355" s="216">
        <v>1988</v>
      </c>
      <c r="I1355" s="217" t="s">
        <v>33</v>
      </c>
      <c r="J1355" s="20">
        <v>100</v>
      </c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</row>
    <row r="1356" spans="1:76" x14ac:dyDescent="0.2">
      <c r="A1356" s="214" t="s">
        <v>884</v>
      </c>
      <c r="B1356" s="89">
        <v>950</v>
      </c>
      <c r="C1356" s="215">
        <v>76</v>
      </c>
      <c r="D1356" s="215">
        <v>49</v>
      </c>
      <c r="E1356" s="215">
        <v>76</v>
      </c>
      <c r="F1356" s="221">
        <v>49</v>
      </c>
      <c r="G1356" s="21">
        <f t="shared" si="31"/>
        <v>7.4479999999999995</v>
      </c>
      <c r="H1356" s="216">
        <v>1998</v>
      </c>
      <c r="I1356" s="217" t="s">
        <v>33</v>
      </c>
      <c r="J1356" s="20">
        <v>80</v>
      </c>
    </row>
    <row r="1357" spans="1:76" s="202" customFormat="1" x14ac:dyDescent="0.2">
      <c r="A1357" s="222" t="s">
        <v>24</v>
      </c>
      <c r="B1357" s="89">
        <v>305</v>
      </c>
      <c r="C1357" s="215">
        <v>76</v>
      </c>
      <c r="D1357" s="215">
        <v>49</v>
      </c>
      <c r="E1357" s="215">
        <v>57</v>
      </c>
      <c r="F1357" s="215">
        <v>49</v>
      </c>
      <c r="G1357" s="21">
        <f t="shared" si="31"/>
        <v>6.5169999999999995</v>
      </c>
      <c r="H1357" s="216">
        <v>1998</v>
      </c>
      <c r="I1357" s="217" t="s">
        <v>33</v>
      </c>
      <c r="J1357" s="20">
        <v>80</v>
      </c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</row>
    <row r="1358" spans="1:76" x14ac:dyDescent="0.2">
      <c r="A1358" s="214" t="s">
        <v>885</v>
      </c>
      <c r="B1358" s="89">
        <v>1156</v>
      </c>
      <c r="C1358" s="215">
        <v>76</v>
      </c>
      <c r="D1358" s="215">
        <v>31</v>
      </c>
      <c r="E1358" s="215">
        <v>76</v>
      </c>
      <c r="F1358" s="221">
        <v>31</v>
      </c>
      <c r="G1358" s="21">
        <f t="shared" si="31"/>
        <v>4.7119999999999997</v>
      </c>
      <c r="H1358" s="216">
        <v>1998</v>
      </c>
      <c r="I1358" s="217" t="s">
        <v>33</v>
      </c>
      <c r="J1358" s="20">
        <v>80</v>
      </c>
    </row>
    <row r="1359" spans="1:76" s="202" customFormat="1" x14ac:dyDescent="0.2">
      <c r="A1359" s="222" t="s">
        <v>24</v>
      </c>
      <c r="B1359" s="89">
        <v>1149</v>
      </c>
      <c r="C1359" s="215">
        <v>89</v>
      </c>
      <c r="D1359" s="215">
        <v>31</v>
      </c>
      <c r="E1359" s="215">
        <v>57</v>
      </c>
      <c r="F1359" s="215">
        <v>31</v>
      </c>
      <c r="G1359" s="21">
        <f t="shared" si="31"/>
        <v>4.5259999999999998</v>
      </c>
      <c r="H1359" s="216">
        <v>1998</v>
      </c>
      <c r="I1359" s="217" t="s">
        <v>33</v>
      </c>
      <c r="J1359" s="20">
        <v>80</v>
      </c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</row>
    <row r="1360" spans="1:76" x14ac:dyDescent="0.2">
      <c r="A1360" s="214" t="s">
        <v>886</v>
      </c>
      <c r="B1360" s="89">
        <v>443</v>
      </c>
      <c r="C1360" s="215">
        <v>108</v>
      </c>
      <c r="D1360" s="215">
        <v>30</v>
      </c>
      <c r="E1360" s="215">
        <v>108</v>
      </c>
      <c r="F1360" s="221">
        <v>30</v>
      </c>
      <c r="G1360" s="21">
        <f t="shared" si="31"/>
        <v>6.4799999999999995</v>
      </c>
      <c r="H1360" s="216">
        <v>1994</v>
      </c>
      <c r="I1360" s="217" t="s">
        <v>33</v>
      </c>
      <c r="J1360" s="20">
        <v>96</v>
      </c>
    </row>
    <row r="1361" spans="1:76" s="202" customFormat="1" x14ac:dyDescent="0.2">
      <c r="A1361" s="222" t="s">
        <v>24</v>
      </c>
      <c r="B1361" s="89">
        <v>131</v>
      </c>
      <c r="C1361" s="215">
        <v>108</v>
      </c>
      <c r="D1361" s="215">
        <v>30</v>
      </c>
      <c r="E1361" s="215">
        <v>108</v>
      </c>
      <c r="F1361" s="215">
        <v>30</v>
      </c>
      <c r="G1361" s="21">
        <f t="shared" si="31"/>
        <v>6.4799999999999995</v>
      </c>
      <c r="H1361" s="216">
        <v>1994</v>
      </c>
      <c r="I1361" s="217" t="s">
        <v>33</v>
      </c>
      <c r="J1361" s="20">
        <v>96</v>
      </c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</row>
    <row r="1362" spans="1:76" x14ac:dyDescent="0.2">
      <c r="A1362" s="214" t="s">
        <v>887</v>
      </c>
      <c r="B1362" s="89">
        <v>979</v>
      </c>
      <c r="C1362" s="215">
        <v>57</v>
      </c>
      <c r="D1362" s="215">
        <v>23</v>
      </c>
      <c r="E1362" s="215">
        <v>57</v>
      </c>
      <c r="F1362" s="221">
        <v>23</v>
      </c>
      <c r="G1362" s="21">
        <f t="shared" si="31"/>
        <v>2.6219999999999999</v>
      </c>
      <c r="H1362" s="216">
        <v>1994</v>
      </c>
      <c r="I1362" s="217" t="s">
        <v>33</v>
      </c>
      <c r="J1362" s="20">
        <v>96</v>
      </c>
    </row>
    <row r="1363" spans="1:76" s="202" customFormat="1" x14ac:dyDescent="0.2">
      <c r="A1363" s="222" t="s">
        <v>24</v>
      </c>
      <c r="B1363" s="89">
        <v>308</v>
      </c>
      <c r="C1363" s="215">
        <v>114</v>
      </c>
      <c r="D1363" s="215">
        <v>23</v>
      </c>
      <c r="E1363" s="215">
        <v>45</v>
      </c>
      <c r="F1363" s="221">
        <v>23</v>
      </c>
      <c r="G1363" s="21">
        <f t="shared" si="31"/>
        <v>3.657</v>
      </c>
      <c r="H1363" s="216">
        <v>1994</v>
      </c>
      <c r="I1363" s="217" t="s">
        <v>33</v>
      </c>
      <c r="J1363" s="20">
        <v>96</v>
      </c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</row>
    <row r="1364" spans="1:76" x14ac:dyDescent="0.2">
      <c r="A1364" s="222"/>
      <c r="B1364" s="89">
        <v>1157</v>
      </c>
      <c r="C1364" s="215">
        <v>108</v>
      </c>
      <c r="D1364" s="215">
        <v>50</v>
      </c>
      <c r="E1364" s="215">
        <v>108</v>
      </c>
      <c r="F1364" s="215">
        <v>50</v>
      </c>
      <c r="G1364" s="21">
        <f t="shared" si="31"/>
        <v>10.8</v>
      </c>
      <c r="H1364" s="216">
        <v>1988</v>
      </c>
      <c r="I1364" s="217" t="s">
        <v>33</v>
      </c>
      <c r="J1364" s="20">
        <v>100</v>
      </c>
    </row>
    <row r="1365" spans="1:76" s="202" customFormat="1" x14ac:dyDescent="0.2">
      <c r="A1365" s="222" t="s">
        <v>24</v>
      </c>
      <c r="B1365" s="89">
        <v>1150</v>
      </c>
      <c r="C1365" s="215">
        <v>108</v>
      </c>
      <c r="D1365" s="215">
        <v>50</v>
      </c>
      <c r="E1365" s="215">
        <v>76</v>
      </c>
      <c r="F1365" s="215">
        <v>50</v>
      </c>
      <c r="G1365" s="21">
        <f t="shared" si="31"/>
        <v>9.1999999999999993</v>
      </c>
      <c r="H1365" s="216">
        <v>1988</v>
      </c>
      <c r="I1365" s="217" t="s">
        <v>33</v>
      </c>
      <c r="J1365" s="20">
        <v>100</v>
      </c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</row>
    <row r="1366" spans="1:76" x14ac:dyDescent="0.2">
      <c r="A1366" s="214" t="s">
        <v>888</v>
      </c>
      <c r="B1366" s="89">
        <v>982</v>
      </c>
      <c r="C1366" s="215">
        <v>57</v>
      </c>
      <c r="D1366" s="215">
        <v>42</v>
      </c>
      <c r="E1366" s="215">
        <v>57</v>
      </c>
      <c r="F1366" s="221">
        <v>42</v>
      </c>
      <c r="G1366" s="21">
        <f t="shared" si="31"/>
        <v>4.7880000000000003</v>
      </c>
      <c r="H1366" s="216">
        <v>1989</v>
      </c>
      <c r="I1366" s="217" t="s">
        <v>33</v>
      </c>
      <c r="J1366" s="20">
        <v>100</v>
      </c>
    </row>
    <row r="1367" spans="1:76" s="202" customFormat="1" x14ac:dyDescent="0.2">
      <c r="A1367" s="222" t="s">
        <v>24</v>
      </c>
      <c r="B1367" s="89">
        <v>292</v>
      </c>
      <c r="C1367" s="215">
        <v>76</v>
      </c>
      <c r="D1367" s="215">
        <v>42</v>
      </c>
      <c r="E1367" s="215">
        <v>45</v>
      </c>
      <c r="F1367" s="215">
        <v>42</v>
      </c>
      <c r="G1367" s="21">
        <f t="shared" si="31"/>
        <v>5.0819999999999999</v>
      </c>
      <c r="H1367" s="216">
        <v>1989</v>
      </c>
      <c r="I1367" s="217" t="s">
        <v>33</v>
      </c>
      <c r="J1367" s="20">
        <v>100</v>
      </c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</row>
    <row r="1368" spans="1:76" x14ac:dyDescent="0.2">
      <c r="A1368" s="223" t="s">
        <v>889</v>
      </c>
      <c r="B1368" s="89">
        <v>1155</v>
      </c>
      <c r="C1368" s="215">
        <v>159</v>
      </c>
      <c r="D1368" s="215">
        <v>68</v>
      </c>
      <c r="E1368" s="215">
        <v>159</v>
      </c>
      <c r="F1368" s="221">
        <v>68</v>
      </c>
      <c r="G1368" s="21">
        <f t="shared" si="31"/>
        <v>21.623999999999999</v>
      </c>
      <c r="H1368" s="216">
        <v>1988</v>
      </c>
      <c r="I1368" s="217" t="s">
        <v>33</v>
      </c>
      <c r="J1368" s="20">
        <v>100</v>
      </c>
    </row>
    <row r="1369" spans="1:76" s="202" customFormat="1" x14ac:dyDescent="0.2">
      <c r="A1369" s="222" t="s">
        <v>24</v>
      </c>
      <c r="B1369" s="89">
        <v>1148</v>
      </c>
      <c r="C1369" s="215">
        <v>159</v>
      </c>
      <c r="D1369" s="215">
        <v>68</v>
      </c>
      <c r="E1369" s="215">
        <v>89</v>
      </c>
      <c r="F1369" s="221">
        <v>68</v>
      </c>
      <c r="G1369" s="21">
        <f t="shared" ref="G1369:G1400" si="32">((C1369/1000)*D1369)+((E1369/1000)*F1369)</f>
        <v>16.863999999999997</v>
      </c>
      <c r="H1369" s="216">
        <v>1988</v>
      </c>
      <c r="I1369" s="217" t="s">
        <v>33</v>
      </c>
      <c r="J1369" s="20">
        <v>100</v>
      </c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</row>
    <row r="1370" spans="1:76" x14ac:dyDescent="0.2">
      <c r="A1370" s="223" t="s">
        <v>890</v>
      </c>
      <c r="B1370" s="89">
        <v>860</v>
      </c>
      <c r="C1370" s="215">
        <v>159</v>
      </c>
      <c r="D1370" s="215">
        <v>33</v>
      </c>
      <c r="E1370" s="215">
        <v>159</v>
      </c>
      <c r="F1370" s="221">
        <v>33</v>
      </c>
      <c r="G1370" s="21">
        <f t="shared" si="32"/>
        <v>10.494</v>
      </c>
      <c r="H1370" s="216">
        <v>1988</v>
      </c>
      <c r="I1370" s="217" t="s">
        <v>33</v>
      </c>
      <c r="J1370" s="20">
        <v>100</v>
      </c>
    </row>
    <row r="1371" spans="1:76" s="202" customFormat="1" x14ac:dyDescent="0.2">
      <c r="A1371" s="222" t="s">
        <v>24</v>
      </c>
      <c r="B1371" s="89">
        <v>269</v>
      </c>
      <c r="C1371" s="215">
        <v>133</v>
      </c>
      <c r="D1371" s="215">
        <v>33</v>
      </c>
      <c r="E1371" s="215">
        <v>159</v>
      </c>
      <c r="F1371" s="221">
        <v>33</v>
      </c>
      <c r="G1371" s="21">
        <f t="shared" si="32"/>
        <v>9.6359999999999992</v>
      </c>
      <c r="H1371" s="216">
        <v>1988</v>
      </c>
      <c r="I1371" s="217" t="s">
        <v>33</v>
      </c>
      <c r="J1371" s="20">
        <v>100</v>
      </c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</row>
    <row r="1372" spans="1:76" x14ac:dyDescent="0.2">
      <c r="A1372" s="214" t="s">
        <v>891</v>
      </c>
      <c r="B1372" s="89">
        <v>985</v>
      </c>
      <c r="C1372" s="215">
        <v>133</v>
      </c>
      <c r="D1372" s="215">
        <v>80</v>
      </c>
      <c r="E1372" s="215">
        <v>133</v>
      </c>
      <c r="F1372" s="221">
        <v>80</v>
      </c>
      <c r="G1372" s="21">
        <f t="shared" si="32"/>
        <v>21.28</v>
      </c>
      <c r="H1372" s="216">
        <v>1988</v>
      </c>
      <c r="I1372" s="217" t="s">
        <v>33</v>
      </c>
      <c r="J1372" s="20">
        <v>100</v>
      </c>
    </row>
    <row r="1373" spans="1:76" s="202" customFormat="1" x14ac:dyDescent="0.2">
      <c r="A1373" s="222" t="s">
        <v>24</v>
      </c>
      <c r="B1373" s="89">
        <v>321</v>
      </c>
      <c r="C1373" s="215">
        <v>89</v>
      </c>
      <c r="D1373" s="215">
        <v>80</v>
      </c>
      <c r="E1373" s="215">
        <v>57</v>
      </c>
      <c r="F1373" s="215">
        <v>80</v>
      </c>
      <c r="G1373" s="21">
        <f t="shared" si="32"/>
        <v>11.68</v>
      </c>
      <c r="H1373" s="216">
        <v>1988</v>
      </c>
      <c r="I1373" s="217" t="s">
        <v>33</v>
      </c>
      <c r="J1373" s="20">
        <v>100</v>
      </c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</row>
    <row r="1374" spans="1:76" x14ac:dyDescent="0.2">
      <c r="A1374" s="214" t="s">
        <v>892</v>
      </c>
      <c r="B1374" s="89">
        <v>752</v>
      </c>
      <c r="C1374" s="215">
        <v>133</v>
      </c>
      <c r="D1374" s="215">
        <v>92.5</v>
      </c>
      <c r="E1374" s="215">
        <v>133</v>
      </c>
      <c r="F1374" s="221">
        <v>92.5</v>
      </c>
      <c r="G1374" s="21">
        <f t="shared" si="32"/>
        <v>24.605</v>
      </c>
      <c r="H1374" s="216">
        <v>1988</v>
      </c>
      <c r="I1374" s="217" t="s">
        <v>33</v>
      </c>
      <c r="J1374" s="20">
        <v>100</v>
      </c>
    </row>
    <row r="1375" spans="1:76" s="202" customFormat="1" x14ac:dyDescent="0.2">
      <c r="A1375" s="222" t="s">
        <v>24</v>
      </c>
      <c r="B1375" s="89">
        <v>160</v>
      </c>
      <c r="C1375" s="215">
        <v>89</v>
      </c>
      <c r="D1375" s="215">
        <v>92.5</v>
      </c>
      <c r="E1375" s="215">
        <v>45</v>
      </c>
      <c r="F1375" s="215">
        <v>92.5</v>
      </c>
      <c r="G1375" s="21">
        <f t="shared" si="32"/>
        <v>12.395</v>
      </c>
      <c r="H1375" s="216">
        <v>1988</v>
      </c>
      <c r="I1375" s="217" t="s">
        <v>33</v>
      </c>
      <c r="J1375" s="20">
        <v>100</v>
      </c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</row>
    <row r="1376" spans="1:76" x14ac:dyDescent="0.2">
      <c r="A1376" s="214" t="s">
        <v>893</v>
      </c>
      <c r="B1376" s="89">
        <v>780</v>
      </c>
      <c r="C1376" s="215">
        <v>89</v>
      </c>
      <c r="D1376" s="215">
        <v>52.5</v>
      </c>
      <c r="E1376" s="215">
        <v>89</v>
      </c>
      <c r="F1376" s="221">
        <v>52.5</v>
      </c>
      <c r="G1376" s="21">
        <f t="shared" si="32"/>
        <v>9.3449999999999989</v>
      </c>
      <c r="H1376" s="216">
        <v>1988</v>
      </c>
      <c r="I1376" s="217" t="s">
        <v>33</v>
      </c>
      <c r="J1376" s="20">
        <v>100</v>
      </c>
    </row>
    <row r="1377" spans="1:76" s="202" customFormat="1" x14ac:dyDescent="0.2">
      <c r="A1377" s="222" t="s">
        <v>24</v>
      </c>
      <c r="B1377" s="89">
        <v>172</v>
      </c>
      <c r="C1377" s="215">
        <v>89</v>
      </c>
      <c r="D1377" s="215">
        <v>52.5</v>
      </c>
      <c r="E1377" s="215">
        <v>45</v>
      </c>
      <c r="F1377" s="215">
        <v>52.5</v>
      </c>
      <c r="G1377" s="21">
        <f t="shared" si="32"/>
        <v>7.0349999999999993</v>
      </c>
      <c r="H1377" s="216">
        <v>1988</v>
      </c>
      <c r="I1377" s="217" t="s">
        <v>33</v>
      </c>
      <c r="J1377" s="20">
        <v>100</v>
      </c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</row>
    <row r="1378" spans="1:76" ht="22.5" x14ac:dyDescent="0.2">
      <c r="A1378" s="214" t="s">
        <v>894</v>
      </c>
      <c r="B1378" s="200" t="s">
        <v>57</v>
      </c>
      <c r="C1378" s="215">
        <v>45</v>
      </c>
      <c r="D1378" s="215">
        <v>20</v>
      </c>
      <c r="E1378" s="215">
        <v>45</v>
      </c>
      <c r="F1378" s="221">
        <v>20</v>
      </c>
      <c r="G1378" s="21">
        <f t="shared" si="32"/>
        <v>1.7999999999999998</v>
      </c>
      <c r="H1378" s="216">
        <v>1989</v>
      </c>
      <c r="I1378" s="217" t="s">
        <v>33</v>
      </c>
      <c r="J1378" s="20">
        <v>100</v>
      </c>
    </row>
    <row r="1379" spans="1:76" x14ac:dyDescent="0.2">
      <c r="A1379" s="214" t="s">
        <v>895</v>
      </c>
      <c r="B1379" s="89">
        <v>984</v>
      </c>
      <c r="C1379" s="215">
        <v>89</v>
      </c>
      <c r="D1379" s="215">
        <v>35</v>
      </c>
      <c r="E1379" s="215">
        <v>89</v>
      </c>
      <c r="F1379" s="221">
        <v>35</v>
      </c>
      <c r="G1379" s="21">
        <f t="shared" si="32"/>
        <v>6.2299999999999995</v>
      </c>
      <c r="H1379" s="216">
        <v>1988</v>
      </c>
      <c r="I1379" s="217" t="s">
        <v>33</v>
      </c>
      <c r="J1379" s="20">
        <v>100</v>
      </c>
    </row>
    <row r="1380" spans="1:76" s="202" customFormat="1" x14ac:dyDescent="0.2">
      <c r="A1380" s="222" t="s">
        <v>24</v>
      </c>
      <c r="B1380" s="89">
        <v>320</v>
      </c>
      <c r="C1380" s="215">
        <v>89</v>
      </c>
      <c r="D1380" s="215">
        <v>35</v>
      </c>
      <c r="E1380" s="215">
        <v>45</v>
      </c>
      <c r="F1380" s="215">
        <v>35</v>
      </c>
      <c r="G1380" s="21">
        <f t="shared" si="32"/>
        <v>4.6899999999999995</v>
      </c>
      <c r="H1380" s="216">
        <v>1988</v>
      </c>
      <c r="I1380" s="217" t="s">
        <v>33</v>
      </c>
      <c r="J1380" s="20">
        <v>100</v>
      </c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</row>
    <row r="1381" spans="1:76" x14ac:dyDescent="0.2">
      <c r="A1381" s="225" t="s">
        <v>896</v>
      </c>
      <c r="B1381" s="89">
        <v>983</v>
      </c>
      <c r="C1381" s="215">
        <v>89</v>
      </c>
      <c r="D1381" s="215">
        <v>23</v>
      </c>
      <c r="E1381" s="215">
        <v>89</v>
      </c>
      <c r="F1381" s="221">
        <v>23</v>
      </c>
      <c r="G1381" s="21">
        <f t="shared" si="32"/>
        <v>4.0939999999999994</v>
      </c>
      <c r="H1381" s="216">
        <v>1988</v>
      </c>
      <c r="I1381" s="217" t="s">
        <v>33</v>
      </c>
      <c r="J1381" s="20">
        <v>100</v>
      </c>
    </row>
    <row r="1382" spans="1:76" s="202" customFormat="1" x14ac:dyDescent="0.2">
      <c r="A1382" s="222" t="s">
        <v>24</v>
      </c>
      <c r="B1382" s="89">
        <v>319</v>
      </c>
      <c r="C1382" s="215">
        <v>76</v>
      </c>
      <c r="D1382" s="215">
        <v>23</v>
      </c>
      <c r="E1382" s="215">
        <v>57</v>
      </c>
      <c r="F1382" s="221">
        <v>23</v>
      </c>
      <c r="G1382" s="21">
        <f t="shared" si="32"/>
        <v>3.0590000000000002</v>
      </c>
      <c r="H1382" s="216">
        <v>1988</v>
      </c>
      <c r="I1382" s="217" t="s">
        <v>33</v>
      </c>
      <c r="J1382" s="20">
        <v>100</v>
      </c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</row>
    <row r="1383" spans="1:76" x14ac:dyDescent="0.2">
      <c r="A1383" s="223" t="s">
        <v>889</v>
      </c>
      <c r="B1383" s="89">
        <v>1153</v>
      </c>
      <c r="C1383" s="215">
        <v>57</v>
      </c>
      <c r="D1383" s="215">
        <v>16</v>
      </c>
      <c r="E1383" s="215">
        <v>57</v>
      </c>
      <c r="F1383" s="221">
        <v>16</v>
      </c>
      <c r="G1383" s="21">
        <f t="shared" si="32"/>
        <v>1.8240000000000001</v>
      </c>
      <c r="H1383" s="216">
        <v>1988</v>
      </c>
      <c r="I1383" s="217" t="s">
        <v>33</v>
      </c>
      <c r="J1383" s="20">
        <v>100</v>
      </c>
    </row>
    <row r="1384" spans="1:76" s="202" customFormat="1" x14ac:dyDescent="0.2">
      <c r="A1384" s="222" t="s">
        <v>24</v>
      </c>
      <c r="B1384" s="89">
        <v>1146</v>
      </c>
      <c r="C1384" s="215">
        <v>57</v>
      </c>
      <c r="D1384" s="215">
        <v>16</v>
      </c>
      <c r="E1384" s="215">
        <v>57</v>
      </c>
      <c r="F1384" s="221">
        <v>16</v>
      </c>
      <c r="G1384" s="21">
        <f t="shared" si="32"/>
        <v>1.8240000000000001</v>
      </c>
      <c r="H1384" s="216">
        <v>1988</v>
      </c>
      <c r="I1384" s="217" t="s">
        <v>33</v>
      </c>
      <c r="J1384" s="20">
        <v>100</v>
      </c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</row>
    <row r="1385" spans="1:76" x14ac:dyDescent="0.2">
      <c r="A1385" s="222"/>
      <c r="B1385" s="89">
        <v>855</v>
      </c>
      <c r="C1385" s="215">
        <v>57</v>
      </c>
      <c r="D1385" s="215">
        <v>10</v>
      </c>
      <c r="E1385" s="215">
        <v>57</v>
      </c>
      <c r="F1385" s="221">
        <v>10</v>
      </c>
      <c r="G1385" s="21">
        <f t="shared" si="32"/>
        <v>1.1400000000000001</v>
      </c>
      <c r="H1385" s="216">
        <v>1988</v>
      </c>
      <c r="I1385" s="217" t="s">
        <v>33</v>
      </c>
      <c r="J1385" s="20">
        <v>100</v>
      </c>
    </row>
    <row r="1386" spans="1:76" s="202" customFormat="1" x14ac:dyDescent="0.2">
      <c r="A1386" s="222" t="s">
        <v>24</v>
      </c>
      <c r="B1386" s="89">
        <v>267</v>
      </c>
      <c r="C1386" s="215">
        <v>57</v>
      </c>
      <c r="D1386" s="215">
        <v>10</v>
      </c>
      <c r="E1386" s="215">
        <v>57</v>
      </c>
      <c r="F1386" s="221">
        <v>10</v>
      </c>
      <c r="G1386" s="21">
        <f t="shared" si="32"/>
        <v>1.1400000000000001</v>
      </c>
      <c r="H1386" s="216">
        <v>1988</v>
      </c>
      <c r="I1386" s="217" t="s">
        <v>33</v>
      </c>
      <c r="J1386" s="20">
        <v>100</v>
      </c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</row>
    <row r="1387" spans="1:76" x14ac:dyDescent="0.2">
      <c r="A1387" s="214" t="s">
        <v>897</v>
      </c>
      <c r="B1387" s="89">
        <v>716</v>
      </c>
      <c r="C1387" s="215">
        <v>89</v>
      </c>
      <c r="D1387" s="215">
        <v>31</v>
      </c>
      <c r="E1387" s="215">
        <v>89</v>
      </c>
      <c r="F1387" s="221">
        <v>31</v>
      </c>
      <c r="G1387" s="21">
        <f t="shared" si="32"/>
        <v>5.5179999999999998</v>
      </c>
      <c r="H1387" s="216">
        <v>1989</v>
      </c>
      <c r="I1387" s="217" t="s">
        <v>33</v>
      </c>
      <c r="J1387" s="20">
        <v>100</v>
      </c>
    </row>
    <row r="1388" spans="1:76" s="202" customFormat="1" x14ac:dyDescent="0.2">
      <c r="A1388" s="222" t="s">
        <v>24</v>
      </c>
      <c r="B1388" s="89">
        <v>246</v>
      </c>
      <c r="C1388" s="215">
        <v>76</v>
      </c>
      <c r="D1388" s="215">
        <v>31</v>
      </c>
      <c r="E1388" s="215">
        <v>45</v>
      </c>
      <c r="F1388" s="221">
        <v>31</v>
      </c>
      <c r="G1388" s="21">
        <f t="shared" si="32"/>
        <v>3.7509999999999999</v>
      </c>
      <c r="H1388" s="216">
        <v>1989</v>
      </c>
      <c r="I1388" s="217" t="s">
        <v>33</v>
      </c>
      <c r="J1388" s="20">
        <v>100</v>
      </c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</row>
    <row r="1389" spans="1:76" x14ac:dyDescent="0.2">
      <c r="A1389" s="214" t="s">
        <v>898</v>
      </c>
      <c r="B1389" s="89">
        <v>731</v>
      </c>
      <c r="C1389" s="215">
        <v>89</v>
      </c>
      <c r="D1389" s="215">
        <v>37</v>
      </c>
      <c r="E1389" s="215">
        <v>89</v>
      </c>
      <c r="F1389" s="221">
        <v>37</v>
      </c>
      <c r="G1389" s="21">
        <f t="shared" si="32"/>
        <v>6.5859999999999994</v>
      </c>
      <c r="H1389" s="216">
        <v>1989</v>
      </c>
      <c r="I1389" s="217" t="s">
        <v>33</v>
      </c>
      <c r="J1389" s="20">
        <v>100</v>
      </c>
    </row>
    <row r="1390" spans="1:76" s="202" customFormat="1" x14ac:dyDescent="0.2">
      <c r="A1390" s="222" t="s">
        <v>24</v>
      </c>
      <c r="B1390" s="89">
        <v>253</v>
      </c>
      <c r="C1390" s="215">
        <v>76</v>
      </c>
      <c r="D1390" s="215">
        <v>37</v>
      </c>
      <c r="E1390" s="215">
        <v>45</v>
      </c>
      <c r="F1390" s="221">
        <v>37</v>
      </c>
      <c r="G1390" s="21">
        <f t="shared" si="32"/>
        <v>4.4770000000000003</v>
      </c>
      <c r="H1390" s="216">
        <v>1989</v>
      </c>
      <c r="I1390" s="217" t="s">
        <v>33</v>
      </c>
      <c r="J1390" s="20">
        <v>100</v>
      </c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</row>
    <row r="1391" spans="1:76" x14ac:dyDescent="0.2">
      <c r="A1391" s="214" t="s">
        <v>899</v>
      </c>
      <c r="B1391" s="89">
        <v>732</v>
      </c>
      <c r="C1391" s="215">
        <v>76</v>
      </c>
      <c r="D1391" s="215">
        <v>13</v>
      </c>
      <c r="E1391" s="215">
        <v>76</v>
      </c>
      <c r="F1391" s="221">
        <v>13</v>
      </c>
      <c r="G1391" s="21">
        <f t="shared" si="32"/>
        <v>1.976</v>
      </c>
      <c r="H1391" s="216">
        <v>1989</v>
      </c>
      <c r="I1391" s="217" t="s">
        <v>33</v>
      </c>
      <c r="J1391" s="20">
        <v>100</v>
      </c>
    </row>
    <row r="1392" spans="1:76" s="202" customFormat="1" x14ac:dyDescent="0.2">
      <c r="A1392" s="222" t="s">
        <v>24</v>
      </c>
      <c r="B1392" s="89">
        <v>192</v>
      </c>
      <c r="C1392" s="215">
        <v>76</v>
      </c>
      <c r="D1392" s="215">
        <v>13</v>
      </c>
      <c r="E1392" s="215">
        <v>45</v>
      </c>
      <c r="F1392" s="221">
        <v>13</v>
      </c>
      <c r="G1392" s="21">
        <f t="shared" si="32"/>
        <v>1.573</v>
      </c>
      <c r="H1392" s="216">
        <v>1989</v>
      </c>
      <c r="I1392" s="217" t="s">
        <v>33</v>
      </c>
      <c r="J1392" s="20">
        <v>100</v>
      </c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</row>
    <row r="1393" spans="1:76" x14ac:dyDescent="0.2">
      <c r="A1393" s="214" t="s">
        <v>900</v>
      </c>
      <c r="B1393" s="323" t="s">
        <v>57</v>
      </c>
      <c r="C1393" s="215">
        <v>32</v>
      </c>
      <c r="D1393" s="215">
        <v>23</v>
      </c>
      <c r="E1393" s="215">
        <v>32</v>
      </c>
      <c r="F1393" s="221">
        <v>23</v>
      </c>
      <c r="G1393" s="21">
        <f t="shared" si="32"/>
        <v>1.472</v>
      </c>
      <c r="H1393" s="216">
        <v>1989</v>
      </c>
      <c r="I1393" s="217" t="s">
        <v>33</v>
      </c>
      <c r="J1393" s="20">
        <v>100</v>
      </c>
    </row>
    <row r="1394" spans="1:76" s="202" customFormat="1" ht="15" customHeight="1" x14ac:dyDescent="0.2">
      <c r="A1394" s="222" t="s">
        <v>24</v>
      </c>
      <c r="B1394" s="325"/>
      <c r="C1394" s="215">
        <v>45</v>
      </c>
      <c r="D1394" s="215">
        <v>23</v>
      </c>
      <c r="E1394" s="215">
        <v>38</v>
      </c>
      <c r="F1394" s="215">
        <v>23</v>
      </c>
      <c r="G1394" s="21">
        <f t="shared" si="32"/>
        <v>1.9089999999999998</v>
      </c>
      <c r="H1394" s="216">
        <v>1989</v>
      </c>
      <c r="I1394" s="217" t="s">
        <v>33</v>
      </c>
      <c r="J1394" s="20">
        <v>100</v>
      </c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</row>
    <row r="1395" spans="1:76" x14ac:dyDescent="0.2">
      <c r="A1395" s="214" t="s">
        <v>901</v>
      </c>
      <c r="B1395" s="89">
        <v>822</v>
      </c>
      <c r="C1395" s="215">
        <v>57</v>
      </c>
      <c r="D1395" s="215">
        <v>48</v>
      </c>
      <c r="E1395" s="215">
        <v>57</v>
      </c>
      <c r="F1395" s="221">
        <v>48</v>
      </c>
      <c r="G1395" s="21">
        <f t="shared" si="32"/>
        <v>5.4720000000000004</v>
      </c>
      <c r="H1395" s="216">
        <v>1990</v>
      </c>
      <c r="I1395" s="217" t="s">
        <v>33</v>
      </c>
      <c r="J1395" s="20">
        <v>100</v>
      </c>
    </row>
    <row r="1396" spans="1:76" s="202" customFormat="1" x14ac:dyDescent="0.2">
      <c r="A1396" s="226" t="s">
        <v>24</v>
      </c>
      <c r="B1396" s="89">
        <v>212</v>
      </c>
      <c r="C1396" s="215">
        <v>76</v>
      </c>
      <c r="D1396" s="215">
        <v>48</v>
      </c>
      <c r="E1396" s="215">
        <v>45</v>
      </c>
      <c r="F1396" s="215">
        <v>48</v>
      </c>
      <c r="G1396" s="21">
        <f t="shared" si="32"/>
        <v>5.8079999999999998</v>
      </c>
      <c r="H1396" s="216">
        <v>1990</v>
      </c>
      <c r="I1396" s="217" t="s">
        <v>33</v>
      </c>
      <c r="J1396" s="20">
        <v>100</v>
      </c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</row>
    <row r="1397" spans="1:76" x14ac:dyDescent="0.2">
      <c r="A1397" s="214" t="s">
        <v>901</v>
      </c>
      <c r="B1397" s="89">
        <v>822</v>
      </c>
      <c r="C1397" s="215">
        <v>57</v>
      </c>
      <c r="D1397" s="215">
        <v>25</v>
      </c>
      <c r="E1397" s="215">
        <v>57</v>
      </c>
      <c r="F1397" s="221">
        <v>25</v>
      </c>
      <c r="G1397" s="21">
        <f t="shared" si="32"/>
        <v>2.85</v>
      </c>
      <c r="H1397" s="216">
        <v>1990</v>
      </c>
      <c r="I1397" s="217" t="s">
        <v>33</v>
      </c>
      <c r="J1397" s="20">
        <v>100</v>
      </c>
    </row>
    <row r="1398" spans="1:76" s="202" customFormat="1" x14ac:dyDescent="0.2">
      <c r="A1398" s="226" t="s">
        <v>24</v>
      </c>
      <c r="B1398" s="89">
        <v>212</v>
      </c>
      <c r="C1398" s="215">
        <v>76</v>
      </c>
      <c r="D1398" s="215">
        <v>25</v>
      </c>
      <c r="E1398" s="215">
        <v>45</v>
      </c>
      <c r="F1398" s="215">
        <v>25</v>
      </c>
      <c r="G1398" s="21">
        <f t="shared" si="32"/>
        <v>3.0249999999999999</v>
      </c>
      <c r="H1398" s="216">
        <v>1990</v>
      </c>
      <c r="I1398" s="217" t="s">
        <v>33</v>
      </c>
      <c r="J1398" s="20">
        <v>100</v>
      </c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</row>
    <row r="1399" spans="1:76" s="202" customFormat="1" ht="18.75" customHeight="1" x14ac:dyDescent="0.2">
      <c r="A1399" s="227" t="s">
        <v>902</v>
      </c>
      <c r="B1399" s="323" t="s">
        <v>903</v>
      </c>
      <c r="C1399" s="214">
        <v>108</v>
      </c>
      <c r="D1399" s="215">
        <v>42</v>
      </c>
      <c r="E1399" s="214">
        <v>108</v>
      </c>
      <c r="F1399" s="215">
        <v>42</v>
      </c>
      <c r="G1399" s="21">
        <f t="shared" si="32"/>
        <v>9.0719999999999992</v>
      </c>
      <c r="H1399" s="216">
        <v>1999</v>
      </c>
      <c r="I1399" s="217" t="s">
        <v>33</v>
      </c>
      <c r="J1399" s="20">
        <v>76</v>
      </c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</row>
    <row r="1400" spans="1:76" s="202" customFormat="1" ht="15.75" customHeight="1" x14ac:dyDescent="0.2">
      <c r="A1400" s="228" t="s">
        <v>24</v>
      </c>
      <c r="B1400" s="325"/>
      <c r="C1400" s="214">
        <v>108</v>
      </c>
      <c r="D1400" s="215">
        <v>42</v>
      </c>
      <c r="E1400" s="214">
        <v>57</v>
      </c>
      <c r="F1400" s="215">
        <v>42</v>
      </c>
      <c r="G1400" s="21">
        <f t="shared" si="32"/>
        <v>6.93</v>
      </c>
      <c r="H1400" s="216">
        <v>1999</v>
      </c>
      <c r="I1400" s="217" t="s">
        <v>33</v>
      </c>
      <c r="J1400" s="20">
        <v>76</v>
      </c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</row>
    <row r="1401" spans="1:76" s="36" customFormat="1" x14ac:dyDescent="0.2">
      <c r="A1401" s="31" t="s">
        <v>58</v>
      </c>
      <c r="B1401" s="47"/>
      <c r="C1401" s="39"/>
      <c r="D1401" s="39">
        <f>SUM(D1305:D1400)</f>
        <v>3890.16</v>
      </c>
      <c r="E1401" s="39"/>
      <c r="F1401" s="39">
        <f>SUM(F1305:F1400)</f>
        <v>3890.16</v>
      </c>
      <c r="G1401" s="39">
        <f>SUM(G1305:G1400)</f>
        <v>788.5340799999999</v>
      </c>
      <c r="H1401" s="39"/>
      <c r="I1401" s="39"/>
      <c r="J1401" s="38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</row>
    <row r="1402" spans="1:76" s="36" customFormat="1" x14ac:dyDescent="0.2">
      <c r="A1402" s="37" t="s">
        <v>59</v>
      </c>
      <c r="B1402" s="48"/>
      <c r="C1402" s="39"/>
      <c r="D1402" s="39"/>
      <c r="E1402" s="39"/>
      <c r="F1402" s="39"/>
      <c r="G1402" s="39"/>
      <c r="H1402" s="39"/>
      <c r="I1402" s="39"/>
      <c r="J1402" s="38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</row>
    <row r="1403" spans="1:76" s="36" customFormat="1" x14ac:dyDescent="0.2">
      <c r="A1403" s="37" t="s">
        <v>60</v>
      </c>
      <c r="B1403" s="48"/>
      <c r="C1403" s="39"/>
      <c r="D1403" s="39">
        <f>D1401-D1404</f>
        <v>1972.58</v>
      </c>
      <c r="E1403" s="39"/>
      <c r="F1403" s="39">
        <f>F1401-F1404</f>
        <v>1972.58</v>
      </c>
      <c r="G1403" s="39"/>
      <c r="H1403" s="39"/>
      <c r="I1403" s="39"/>
      <c r="J1403" s="38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</row>
    <row r="1404" spans="1:76" s="36" customFormat="1" x14ac:dyDescent="0.2">
      <c r="A1404" s="37" t="s">
        <v>24</v>
      </c>
      <c r="B1404" s="48"/>
      <c r="C1404" s="39"/>
      <c r="D1404" s="39">
        <f>SUMIF($A$1305:$A$1400,"ГВС",D1305:D1400)</f>
        <v>1917.58</v>
      </c>
      <c r="E1404" s="39"/>
      <c r="F1404" s="39">
        <f>SUMIF($A$1305:$A$1400,"ГВС",F1305:F1400)</f>
        <v>1917.58</v>
      </c>
      <c r="G1404" s="39"/>
      <c r="H1404" s="39"/>
      <c r="I1404" s="39"/>
      <c r="J1404" s="38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</row>
    <row r="1405" spans="1:76" s="36" customFormat="1" x14ac:dyDescent="0.2">
      <c r="A1405" s="31" t="s">
        <v>61</v>
      </c>
      <c r="B1405" s="49"/>
      <c r="C1405" s="291">
        <f>D1401+F1401</f>
        <v>7780.32</v>
      </c>
      <c r="D1405" s="292"/>
      <c r="E1405" s="292"/>
      <c r="F1405" s="293"/>
      <c r="G1405" s="50"/>
      <c r="H1405" s="39"/>
      <c r="I1405" s="39"/>
      <c r="J1405" s="42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</row>
    <row r="1406" spans="1:76" ht="15" x14ac:dyDescent="0.2">
      <c r="A1406" s="14" t="s">
        <v>904</v>
      </c>
      <c r="B1406" s="52"/>
      <c r="C1406" s="15"/>
      <c r="D1406" s="15"/>
      <c r="E1406" s="15"/>
      <c r="F1406" s="15"/>
      <c r="G1406" s="15"/>
      <c r="H1406" s="15"/>
      <c r="I1406" s="14"/>
      <c r="J1406" s="24"/>
    </row>
    <row r="1407" spans="1:76" x14ac:dyDescent="0.2">
      <c r="A1407" s="25" t="s">
        <v>905</v>
      </c>
      <c r="B1407" s="89">
        <v>1120</v>
      </c>
      <c r="C1407" s="20">
        <v>219</v>
      </c>
      <c r="D1407" s="20">
        <v>7</v>
      </c>
      <c r="E1407" s="20">
        <v>219</v>
      </c>
      <c r="F1407" s="20">
        <v>7</v>
      </c>
      <c r="G1407" s="21">
        <f t="shared" ref="G1407:G1462" si="33">((C1407/1000)*D1407)+((E1407/1000)*F1407)</f>
        <v>3.0659999999999998</v>
      </c>
      <c r="H1407" s="22" t="s">
        <v>18</v>
      </c>
      <c r="I1407" s="23" t="s">
        <v>33</v>
      </c>
      <c r="J1407" s="20">
        <v>100</v>
      </c>
    </row>
    <row r="1408" spans="1:76" x14ac:dyDescent="0.2">
      <c r="A1408" s="25" t="s">
        <v>906</v>
      </c>
      <c r="B1408" s="89">
        <v>755</v>
      </c>
      <c r="C1408" s="20">
        <v>89</v>
      </c>
      <c r="D1408" s="20">
        <v>23</v>
      </c>
      <c r="E1408" s="20">
        <v>89</v>
      </c>
      <c r="F1408" s="20">
        <v>23</v>
      </c>
      <c r="G1408" s="21">
        <f t="shared" si="33"/>
        <v>4.0939999999999994</v>
      </c>
      <c r="H1408" s="22">
        <v>1988</v>
      </c>
      <c r="I1408" s="23" t="s">
        <v>33</v>
      </c>
      <c r="J1408" s="20">
        <v>100</v>
      </c>
    </row>
    <row r="1409" spans="1:76" x14ac:dyDescent="0.2">
      <c r="A1409" s="25" t="s">
        <v>907</v>
      </c>
      <c r="B1409" s="89">
        <v>755</v>
      </c>
      <c r="C1409" s="20">
        <v>89</v>
      </c>
      <c r="D1409" s="20">
        <v>33</v>
      </c>
      <c r="E1409" s="20">
        <v>89</v>
      </c>
      <c r="F1409" s="20">
        <v>33</v>
      </c>
      <c r="G1409" s="21">
        <f t="shared" si="33"/>
        <v>5.8739999999999997</v>
      </c>
      <c r="H1409" s="22">
        <v>1988</v>
      </c>
      <c r="I1409" s="23" t="s">
        <v>33</v>
      </c>
      <c r="J1409" s="20">
        <v>100</v>
      </c>
    </row>
    <row r="1410" spans="1:76" x14ac:dyDescent="0.2">
      <c r="A1410" s="25" t="s">
        <v>908</v>
      </c>
      <c r="B1410" s="89">
        <v>432</v>
      </c>
      <c r="C1410" s="20">
        <v>57</v>
      </c>
      <c r="D1410" s="20">
        <v>50</v>
      </c>
      <c r="E1410" s="20">
        <v>57</v>
      </c>
      <c r="F1410" s="20">
        <v>50</v>
      </c>
      <c r="G1410" s="21">
        <f t="shared" si="33"/>
        <v>5.7</v>
      </c>
      <c r="H1410" s="22" t="s">
        <v>18</v>
      </c>
      <c r="I1410" s="23" t="s">
        <v>68</v>
      </c>
      <c r="J1410" s="20">
        <v>100</v>
      </c>
    </row>
    <row r="1411" spans="1:76" x14ac:dyDescent="0.2">
      <c r="A1411" s="25" t="s">
        <v>909</v>
      </c>
      <c r="B1411" s="89">
        <v>756</v>
      </c>
      <c r="C1411" s="20">
        <v>219</v>
      </c>
      <c r="D1411" s="20">
        <v>45</v>
      </c>
      <c r="E1411" s="20">
        <v>219</v>
      </c>
      <c r="F1411" s="20">
        <v>45</v>
      </c>
      <c r="G1411" s="21">
        <f t="shared" si="33"/>
        <v>19.71</v>
      </c>
      <c r="H1411" s="22" t="s">
        <v>18</v>
      </c>
      <c r="I1411" s="23" t="s">
        <v>33</v>
      </c>
      <c r="J1411" s="20">
        <v>100</v>
      </c>
    </row>
    <row r="1412" spans="1:76" x14ac:dyDescent="0.2">
      <c r="A1412" s="25" t="s">
        <v>910</v>
      </c>
      <c r="B1412" s="89">
        <v>676</v>
      </c>
      <c r="C1412" s="20">
        <v>219</v>
      </c>
      <c r="D1412" s="20">
        <v>40</v>
      </c>
      <c r="E1412" s="20">
        <v>219</v>
      </c>
      <c r="F1412" s="20">
        <v>40</v>
      </c>
      <c r="G1412" s="21">
        <f t="shared" si="33"/>
        <v>17.52</v>
      </c>
      <c r="H1412" s="22" t="s">
        <v>18</v>
      </c>
      <c r="I1412" s="23" t="s">
        <v>33</v>
      </c>
      <c r="J1412" s="20">
        <v>100</v>
      </c>
    </row>
    <row r="1413" spans="1:76" x14ac:dyDescent="0.2">
      <c r="A1413" s="25" t="s">
        <v>911</v>
      </c>
      <c r="B1413" s="89">
        <v>730</v>
      </c>
      <c r="C1413" s="20">
        <v>159</v>
      </c>
      <c r="D1413" s="20">
        <v>124</v>
      </c>
      <c r="E1413" s="20">
        <v>159</v>
      </c>
      <c r="F1413" s="20">
        <v>124</v>
      </c>
      <c r="G1413" s="21">
        <f t="shared" si="33"/>
        <v>39.432000000000002</v>
      </c>
      <c r="H1413" s="22" t="s">
        <v>18</v>
      </c>
      <c r="I1413" s="23" t="s">
        <v>33</v>
      </c>
      <c r="J1413" s="20">
        <v>100</v>
      </c>
    </row>
    <row r="1414" spans="1:76" x14ac:dyDescent="0.2">
      <c r="A1414" s="25" t="s">
        <v>912</v>
      </c>
      <c r="B1414" s="229" t="s">
        <v>75</v>
      </c>
      <c r="C1414" s="20">
        <v>76</v>
      </c>
      <c r="D1414" s="20">
        <v>20.3</v>
      </c>
      <c r="E1414" s="20">
        <v>76</v>
      </c>
      <c r="F1414" s="20">
        <v>20.3</v>
      </c>
      <c r="G1414" s="21">
        <f t="shared" si="33"/>
        <v>3.0855999999999999</v>
      </c>
      <c r="H1414" s="22">
        <v>2018</v>
      </c>
      <c r="I1414" s="23" t="s">
        <v>23</v>
      </c>
      <c r="J1414" s="20">
        <v>0</v>
      </c>
    </row>
    <row r="1415" spans="1:76" x14ac:dyDescent="0.2">
      <c r="A1415" s="25" t="s">
        <v>912</v>
      </c>
      <c r="B1415" s="229" t="s">
        <v>75</v>
      </c>
      <c r="C1415" s="20">
        <v>76</v>
      </c>
      <c r="D1415" s="20">
        <v>5</v>
      </c>
      <c r="E1415" s="20">
        <v>76</v>
      </c>
      <c r="F1415" s="20">
        <v>5</v>
      </c>
      <c r="G1415" s="21">
        <f t="shared" si="33"/>
        <v>0.76</v>
      </c>
      <c r="H1415" s="22">
        <v>2018</v>
      </c>
      <c r="I1415" s="23" t="s">
        <v>124</v>
      </c>
      <c r="J1415" s="20">
        <v>0</v>
      </c>
    </row>
    <row r="1416" spans="1:76" x14ac:dyDescent="0.2">
      <c r="A1416" s="25" t="s">
        <v>912</v>
      </c>
      <c r="B1416" s="229" t="s">
        <v>75</v>
      </c>
      <c r="C1416" s="20">
        <v>76</v>
      </c>
      <c r="D1416" s="20">
        <v>32.799999999999997</v>
      </c>
      <c r="E1416" s="20">
        <v>76</v>
      </c>
      <c r="F1416" s="20">
        <v>32.799999999999997</v>
      </c>
      <c r="G1416" s="21">
        <f t="shared" si="33"/>
        <v>4.9855999999999998</v>
      </c>
      <c r="H1416" s="22">
        <v>2018</v>
      </c>
      <c r="I1416" s="23" t="s">
        <v>23</v>
      </c>
      <c r="J1416" s="20">
        <v>0</v>
      </c>
    </row>
    <row r="1417" spans="1:76" x14ac:dyDescent="0.2">
      <c r="A1417" s="25" t="s">
        <v>912</v>
      </c>
      <c r="B1417" s="229" t="s">
        <v>75</v>
      </c>
      <c r="C1417" s="20">
        <v>76</v>
      </c>
      <c r="D1417" s="20">
        <v>13.1</v>
      </c>
      <c r="E1417" s="20">
        <v>76</v>
      </c>
      <c r="F1417" s="20">
        <v>13.1</v>
      </c>
      <c r="G1417" s="21">
        <f t="shared" si="33"/>
        <v>1.9911999999999999</v>
      </c>
      <c r="H1417" s="22">
        <v>2018</v>
      </c>
      <c r="I1417" s="23" t="s">
        <v>68</v>
      </c>
      <c r="J1417" s="20">
        <v>0</v>
      </c>
    </row>
    <row r="1418" spans="1:76" x14ac:dyDescent="0.2">
      <c r="A1418" s="25" t="s">
        <v>913</v>
      </c>
      <c r="B1418" s="89">
        <v>981</v>
      </c>
      <c r="C1418" s="20">
        <v>89</v>
      </c>
      <c r="D1418" s="20">
        <v>74</v>
      </c>
      <c r="E1418" s="20">
        <v>89</v>
      </c>
      <c r="F1418" s="20">
        <v>74</v>
      </c>
      <c r="G1418" s="21">
        <f t="shared" si="33"/>
        <v>13.171999999999999</v>
      </c>
      <c r="H1418" s="22" t="s">
        <v>18</v>
      </c>
      <c r="I1418" s="23" t="s">
        <v>33</v>
      </c>
      <c r="J1418" s="20">
        <v>100</v>
      </c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</row>
    <row r="1419" spans="1:76" x14ac:dyDescent="0.2">
      <c r="A1419" s="25" t="s">
        <v>913</v>
      </c>
      <c r="B1419" s="89">
        <v>981</v>
      </c>
      <c r="C1419" s="20">
        <v>89</v>
      </c>
      <c r="D1419" s="20">
        <v>5</v>
      </c>
      <c r="E1419" s="20">
        <v>89</v>
      </c>
      <c r="F1419" s="20">
        <v>5</v>
      </c>
      <c r="G1419" s="21">
        <f t="shared" si="33"/>
        <v>0.8899999999999999</v>
      </c>
      <c r="H1419" s="22" t="s">
        <v>18</v>
      </c>
      <c r="I1419" s="23" t="s">
        <v>33</v>
      </c>
      <c r="J1419" s="20">
        <v>100</v>
      </c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</row>
    <row r="1420" spans="1:76" x14ac:dyDescent="0.2">
      <c r="A1420" s="25" t="s">
        <v>914</v>
      </c>
      <c r="B1420" s="89">
        <v>431</v>
      </c>
      <c r="C1420" s="20">
        <v>57</v>
      </c>
      <c r="D1420" s="20">
        <v>55</v>
      </c>
      <c r="E1420" s="20">
        <v>57</v>
      </c>
      <c r="F1420" s="20">
        <v>55</v>
      </c>
      <c r="G1420" s="21">
        <f t="shared" si="33"/>
        <v>6.2700000000000005</v>
      </c>
      <c r="H1420" s="22" t="s">
        <v>18</v>
      </c>
      <c r="I1420" s="23" t="s">
        <v>68</v>
      </c>
      <c r="J1420" s="20">
        <v>100</v>
      </c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</row>
    <row r="1421" spans="1:76" x14ac:dyDescent="0.2">
      <c r="A1421" s="25" t="s">
        <v>915</v>
      </c>
      <c r="B1421" s="89">
        <v>729</v>
      </c>
      <c r="C1421" s="20">
        <v>133</v>
      </c>
      <c r="D1421" s="20">
        <v>60</v>
      </c>
      <c r="E1421" s="20">
        <v>133</v>
      </c>
      <c r="F1421" s="20">
        <v>60</v>
      </c>
      <c r="G1421" s="21">
        <f t="shared" si="33"/>
        <v>15.96</v>
      </c>
      <c r="H1421" s="22" t="s">
        <v>18</v>
      </c>
      <c r="I1421" s="23" t="s">
        <v>33</v>
      </c>
      <c r="J1421" s="20">
        <v>100</v>
      </c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</row>
    <row r="1422" spans="1:76" x14ac:dyDescent="0.2">
      <c r="A1422" s="25" t="s">
        <v>916</v>
      </c>
      <c r="B1422" s="89">
        <v>866</v>
      </c>
      <c r="C1422" s="20">
        <v>108</v>
      </c>
      <c r="D1422" s="20">
        <v>27</v>
      </c>
      <c r="E1422" s="20">
        <v>108</v>
      </c>
      <c r="F1422" s="20">
        <v>27</v>
      </c>
      <c r="G1422" s="21">
        <f t="shared" si="33"/>
        <v>5.8319999999999999</v>
      </c>
      <c r="H1422" s="22">
        <v>1989</v>
      </c>
      <c r="I1422" s="23" t="s">
        <v>33</v>
      </c>
      <c r="J1422" s="20">
        <v>100</v>
      </c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</row>
    <row r="1423" spans="1:76" x14ac:dyDescent="0.2">
      <c r="A1423" s="25" t="s">
        <v>917</v>
      </c>
      <c r="B1423" s="89">
        <v>862</v>
      </c>
      <c r="C1423" s="20">
        <v>57</v>
      </c>
      <c r="D1423" s="20">
        <v>10</v>
      </c>
      <c r="E1423" s="20">
        <v>57</v>
      </c>
      <c r="F1423" s="20">
        <v>10</v>
      </c>
      <c r="G1423" s="21">
        <f t="shared" si="33"/>
        <v>1.1400000000000001</v>
      </c>
      <c r="H1423" s="22">
        <v>2002</v>
      </c>
      <c r="I1423" s="23" t="s">
        <v>23</v>
      </c>
      <c r="J1423" s="20">
        <v>64</v>
      </c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</row>
    <row r="1424" spans="1:76" x14ac:dyDescent="0.2">
      <c r="A1424" s="25"/>
      <c r="B1424" s="89">
        <v>863</v>
      </c>
      <c r="C1424" s="20">
        <v>114</v>
      </c>
      <c r="D1424" s="20">
        <v>69</v>
      </c>
      <c r="E1424" s="20">
        <v>114</v>
      </c>
      <c r="F1424" s="20">
        <v>69</v>
      </c>
      <c r="G1424" s="21">
        <f t="shared" si="33"/>
        <v>15.732000000000001</v>
      </c>
      <c r="H1424" s="22">
        <v>2002</v>
      </c>
      <c r="I1424" s="23" t="s">
        <v>23</v>
      </c>
      <c r="J1424" s="20">
        <v>64</v>
      </c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</row>
    <row r="1425" spans="1:76" x14ac:dyDescent="0.2">
      <c r="A1425" s="25"/>
      <c r="B1425" s="89">
        <v>864</v>
      </c>
      <c r="C1425" s="20">
        <v>89</v>
      </c>
      <c r="D1425" s="20">
        <v>61</v>
      </c>
      <c r="E1425" s="20">
        <v>89</v>
      </c>
      <c r="F1425" s="20">
        <v>61</v>
      </c>
      <c r="G1425" s="21">
        <f t="shared" si="33"/>
        <v>10.857999999999999</v>
      </c>
      <c r="H1425" s="22">
        <v>2008</v>
      </c>
      <c r="I1425" s="23" t="s">
        <v>23</v>
      </c>
      <c r="J1425" s="20">
        <v>40</v>
      </c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</row>
    <row r="1426" spans="1:76" x14ac:dyDescent="0.2">
      <c r="A1426" s="25"/>
      <c r="B1426" s="89">
        <v>865</v>
      </c>
      <c r="C1426" s="20">
        <v>76</v>
      </c>
      <c r="D1426" s="20">
        <v>4</v>
      </c>
      <c r="E1426" s="20">
        <v>76</v>
      </c>
      <c r="F1426" s="20">
        <v>4</v>
      </c>
      <c r="G1426" s="21">
        <f t="shared" si="33"/>
        <v>0.60799999999999998</v>
      </c>
      <c r="H1426" s="22">
        <v>2002</v>
      </c>
      <c r="I1426" s="23" t="s">
        <v>23</v>
      </c>
      <c r="J1426" s="20">
        <v>64</v>
      </c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</row>
    <row r="1427" spans="1:76" x14ac:dyDescent="0.2">
      <c r="A1427" s="25"/>
      <c r="B1427" s="89">
        <v>865</v>
      </c>
      <c r="C1427" s="20">
        <v>57</v>
      </c>
      <c r="D1427" s="20">
        <v>5</v>
      </c>
      <c r="E1427" s="20">
        <v>57</v>
      </c>
      <c r="F1427" s="20">
        <v>5</v>
      </c>
      <c r="G1427" s="21">
        <f t="shared" si="33"/>
        <v>0.57000000000000006</v>
      </c>
      <c r="H1427" s="22">
        <v>2008</v>
      </c>
      <c r="I1427" s="23" t="s">
        <v>23</v>
      </c>
      <c r="J1427" s="20">
        <v>40</v>
      </c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</row>
    <row r="1428" spans="1:76" x14ac:dyDescent="0.2">
      <c r="A1428" s="25" t="s">
        <v>918</v>
      </c>
      <c r="B1428" s="89">
        <v>1118</v>
      </c>
      <c r="C1428" s="20">
        <v>219</v>
      </c>
      <c r="D1428" s="20">
        <v>50</v>
      </c>
      <c r="E1428" s="20">
        <v>219</v>
      </c>
      <c r="F1428" s="20">
        <v>50</v>
      </c>
      <c r="G1428" s="21">
        <f t="shared" si="33"/>
        <v>21.9</v>
      </c>
      <c r="H1428" s="22">
        <v>2000</v>
      </c>
      <c r="I1428" s="23" t="s">
        <v>23</v>
      </c>
      <c r="J1428" s="20">
        <v>72</v>
      </c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</row>
    <row r="1429" spans="1:76" x14ac:dyDescent="0.2">
      <c r="A1429" s="25"/>
      <c r="B1429" s="89">
        <v>1118</v>
      </c>
      <c r="C1429" s="20">
        <v>219</v>
      </c>
      <c r="D1429" s="20">
        <v>76</v>
      </c>
      <c r="E1429" s="20">
        <v>219</v>
      </c>
      <c r="F1429" s="20">
        <v>76</v>
      </c>
      <c r="G1429" s="21">
        <f t="shared" si="33"/>
        <v>33.287999999999997</v>
      </c>
      <c r="H1429" s="22">
        <v>2000</v>
      </c>
      <c r="I1429" s="23" t="s">
        <v>23</v>
      </c>
      <c r="J1429" s="20">
        <v>72</v>
      </c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</row>
    <row r="1430" spans="1:76" x14ac:dyDescent="0.2">
      <c r="A1430" s="25"/>
      <c r="B1430" s="89">
        <v>1118</v>
      </c>
      <c r="C1430" s="20">
        <v>219</v>
      </c>
      <c r="D1430" s="20">
        <v>45</v>
      </c>
      <c r="E1430" s="20">
        <v>219</v>
      </c>
      <c r="F1430" s="20">
        <v>45</v>
      </c>
      <c r="G1430" s="21">
        <f t="shared" si="33"/>
        <v>19.71</v>
      </c>
      <c r="H1430" s="22">
        <v>2000</v>
      </c>
      <c r="I1430" s="23" t="s">
        <v>23</v>
      </c>
      <c r="J1430" s="20">
        <v>72</v>
      </c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</row>
    <row r="1431" spans="1:76" x14ac:dyDescent="0.2">
      <c r="A1431" s="25"/>
      <c r="B1431" s="89">
        <v>1119</v>
      </c>
      <c r="C1431" s="20">
        <v>57</v>
      </c>
      <c r="D1431" s="20">
        <v>6</v>
      </c>
      <c r="E1431" s="20">
        <v>57</v>
      </c>
      <c r="F1431" s="20">
        <v>6</v>
      </c>
      <c r="G1431" s="21">
        <f t="shared" si="33"/>
        <v>0.68400000000000005</v>
      </c>
      <c r="H1431" s="22" t="s">
        <v>18</v>
      </c>
      <c r="I1431" s="23" t="s">
        <v>23</v>
      </c>
      <c r="J1431" s="20">
        <v>100</v>
      </c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</row>
    <row r="1432" spans="1:76" x14ac:dyDescent="0.2">
      <c r="A1432" s="25" t="s">
        <v>919</v>
      </c>
      <c r="B1432" s="89">
        <v>433</v>
      </c>
      <c r="C1432" s="20">
        <v>219</v>
      </c>
      <c r="D1432" s="20">
        <v>45</v>
      </c>
      <c r="E1432" s="20">
        <v>219</v>
      </c>
      <c r="F1432" s="20">
        <v>45</v>
      </c>
      <c r="G1432" s="21">
        <f t="shared" si="33"/>
        <v>19.71</v>
      </c>
      <c r="H1432" s="22">
        <v>2000</v>
      </c>
      <c r="I1432" s="23" t="s">
        <v>23</v>
      </c>
      <c r="J1432" s="20">
        <v>72</v>
      </c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</row>
    <row r="1433" spans="1:76" x14ac:dyDescent="0.2">
      <c r="A1433" s="25" t="s">
        <v>920</v>
      </c>
      <c r="B1433" s="89">
        <v>707</v>
      </c>
      <c r="C1433" s="20">
        <v>219</v>
      </c>
      <c r="D1433" s="20">
        <v>42</v>
      </c>
      <c r="E1433" s="20">
        <v>219</v>
      </c>
      <c r="F1433" s="20">
        <v>42</v>
      </c>
      <c r="G1433" s="21">
        <f t="shared" si="33"/>
        <v>18.396000000000001</v>
      </c>
      <c r="H1433" s="22">
        <v>1971</v>
      </c>
      <c r="I1433" s="23" t="s">
        <v>33</v>
      </c>
      <c r="J1433" s="20">
        <v>100</v>
      </c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</row>
    <row r="1434" spans="1:76" x14ac:dyDescent="0.2">
      <c r="A1434" s="25" t="s">
        <v>921</v>
      </c>
      <c r="B1434" s="89">
        <v>707</v>
      </c>
      <c r="C1434" s="20">
        <v>219</v>
      </c>
      <c r="D1434" s="20">
        <v>53</v>
      </c>
      <c r="E1434" s="20">
        <v>219</v>
      </c>
      <c r="F1434" s="20">
        <v>53</v>
      </c>
      <c r="G1434" s="21">
        <f t="shared" si="33"/>
        <v>23.213999999999999</v>
      </c>
      <c r="H1434" s="22">
        <v>1971</v>
      </c>
      <c r="I1434" s="23" t="s">
        <v>33</v>
      </c>
      <c r="J1434" s="20">
        <v>100</v>
      </c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</row>
    <row r="1435" spans="1:76" x14ac:dyDescent="0.2">
      <c r="A1435" s="25" t="s">
        <v>922</v>
      </c>
      <c r="B1435" s="89">
        <v>707</v>
      </c>
      <c r="C1435" s="20">
        <v>219</v>
      </c>
      <c r="D1435" s="20">
        <v>72</v>
      </c>
      <c r="E1435" s="20">
        <v>219</v>
      </c>
      <c r="F1435" s="20">
        <v>72</v>
      </c>
      <c r="G1435" s="21">
        <f t="shared" si="33"/>
        <v>31.536000000000001</v>
      </c>
      <c r="H1435" s="22">
        <v>1971</v>
      </c>
      <c r="I1435" s="23" t="s">
        <v>33</v>
      </c>
      <c r="J1435" s="20">
        <v>100</v>
      </c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</row>
    <row r="1436" spans="1:76" x14ac:dyDescent="0.2">
      <c r="A1436" s="25" t="s">
        <v>923</v>
      </c>
      <c r="B1436" s="89">
        <v>708</v>
      </c>
      <c r="C1436" s="20">
        <v>219</v>
      </c>
      <c r="D1436" s="20">
        <v>61</v>
      </c>
      <c r="E1436" s="20">
        <v>219</v>
      </c>
      <c r="F1436" s="20">
        <v>61</v>
      </c>
      <c r="G1436" s="21">
        <f t="shared" si="33"/>
        <v>26.718</v>
      </c>
      <c r="H1436" s="22">
        <v>1971</v>
      </c>
      <c r="I1436" s="23" t="s">
        <v>33</v>
      </c>
      <c r="J1436" s="20">
        <v>100</v>
      </c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</row>
    <row r="1437" spans="1:76" x14ac:dyDescent="0.2">
      <c r="A1437" s="25" t="s">
        <v>924</v>
      </c>
      <c r="B1437" s="89">
        <v>708</v>
      </c>
      <c r="C1437" s="20">
        <v>219</v>
      </c>
      <c r="D1437" s="20">
        <v>25</v>
      </c>
      <c r="E1437" s="20">
        <v>219</v>
      </c>
      <c r="F1437" s="20">
        <v>25</v>
      </c>
      <c r="G1437" s="21">
        <f t="shared" si="33"/>
        <v>10.95</v>
      </c>
      <c r="H1437" s="22">
        <v>1971</v>
      </c>
      <c r="I1437" s="23" t="s">
        <v>33</v>
      </c>
      <c r="J1437" s="20">
        <v>100</v>
      </c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</row>
    <row r="1438" spans="1:76" x14ac:dyDescent="0.2">
      <c r="A1438" s="25" t="s">
        <v>925</v>
      </c>
      <c r="B1438" s="89">
        <v>571</v>
      </c>
      <c r="C1438" s="20">
        <v>57</v>
      </c>
      <c r="D1438" s="20">
        <v>8</v>
      </c>
      <c r="E1438" s="20">
        <v>57</v>
      </c>
      <c r="F1438" s="20">
        <v>8</v>
      </c>
      <c r="G1438" s="21">
        <f t="shared" si="33"/>
        <v>0.91200000000000003</v>
      </c>
      <c r="H1438" s="22">
        <v>1971</v>
      </c>
      <c r="I1438" s="23" t="s">
        <v>33</v>
      </c>
      <c r="J1438" s="20">
        <v>100</v>
      </c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</row>
    <row r="1439" spans="1:76" x14ac:dyDescent="0.2">
      <c r="A1439" s="25" t="s">
        <v>926</v>
      </c>
      <c r="B1439" s="89">
        <v>694</v>
      </c>
      <c r="C1439" s="20">
        <v>57</v>
      </c>
      <c r="D1439" s="20">
        <v>8</v>
      </c>
      <c r="E1439" s="20">
        <v>57</v>
      </c>
      <c r="F1439" s="20">
        <v>8</v>
      </c>
      <c r="G1439" s="21">
        <f t="shared" si="33"/>
        <v>0.91200000000000003</v>
      </c>
      <c r="H1439" s="22">
        <v>1971</v>
      </c>
      <c r="I1439" s="23" t="s">
        <v>33</v>
      </c>
      <c r="J1439" s="20">
        <v>100</v>
      </c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</row>
    <row r="1440" spans="1:76" x14ac:dyDescent="0.2">
      <c r="A1440" s="25" t="s">
        <v>927</v>
      </c>
      <c r="B1440" s="89">
        <v>566</v>
      </c>
      <c r="C1440" s="20">
        <v>57</v>
      </c>
      <c r="D1440" s="20">
        <v>8</v>
      </c>
      <c r="E1440" s="20">
        <v>57</v>
      </c>
      <c r="F1440" s="20">
        <v>8</v>
      </c>
      <c r="G1440" s="21">
        <f t="shared" si="33"/>
        <v>0.91200000000000003</v>
      </c>
      <c r="H1440" s="22">
        <v>1971</v>
      </c>
      <c r="I1440" s="23" t="s">
        <v>33</v>
      </c>
      <c r="J1440" s="20">
        <v>100</v>
      </c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</row>
    <row r="1441" spans="1:76" x14ac:dyDescent="0.2">
      <c r="A1441" s="25" t="s">
        <v>928</v>
      </c>
      <c r="B1441" s="89">
        <v>567</v>
      </c>
      <c r="C1441" s="20">
        <v>38</v>
      </c>
      <c r="D1441" s="20">
        <v>14</v>
      </c>
      <c r="E1441" s="20">
        <v>38</v>
      </c>
      <c r="F1441" s="20">
        <v>14</v>
      </c>
      <c r="G1441" s="21">
        <f t="shared" si="33"/>
        <v>1.0640000000000001</v>
      </c>
      <c r="H1441" s="22">
        <v>1971</v>
      </c>
      <c r="I1441" s="23" t="s">
        <v>23</v>
      </c>
      <c r="J1441" s="20">
        <v>100</v>
      </c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</row>
    <row r="1442" spans="1:76" x14ac:dyDescent="0.2">
      <c r="A1442" s="25" t="s">
        <v>929</v>
      </c>
      <c r="B1442" s="89">
        <v>513</v>
      </c>
      <c r="C1442" s="20">
        <v>89</v>
      </c>
      <c r="D1442" s="20">
        <v>58</v>
      </c>
      <c r="E1442" s="20">
        <v>89</v>
      </c>
      <c r="F1442" s="20">
        <v>58</v>
      </c>
      <c r="G1442" s="21">
        <f t="shared" si="33"/>
        <v>10.324</v>
      </c>
      <c r="H1442" s="22">
        <v>1971</v>
      </c>
      <c r="I1442" s="23" t="s">
        <v>23</v>
      </c>
      <c r="J1442" s="20">
        <v>100</v>
      </c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</row>
    <row r="1443" spans="1:76" x14ac:dyDescent="0.2">
      <c r="A1443" s="25"/>
      <c r="B1443" s="89">
        <v>513</v>
      </c>
      <c r="C1443" s="20">
        <v>89</v>
      </c>
      <c r="D1443" s="20">
        <v>34</v>
      </c>
      <c r="E1443" s="20">
        <v>89</v>
      </c>
      <c r="F1443" s="20">
        <v>34</v>
      </c>
      <c r="G1443" s="21">
        <f t="shared" si="33"/>
        <v>6.0519999999999996</v>
      </c>
      <c r="H1443" s="22">
        <v>1971</v>
      </c>
      <c r="I1443" s="23" t="s">
        <v>23</v>
      </c>
      <c r="J1443" s="20">
        <v>100</v>
      </c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</row>
    <row r="1444" spans="1:76" x14ac:dyDescent="0.2">
      <c r="A1444" s="25"/>
      <c r="B1444" s="89">
        <v>513</v>
      </c>
      <c r="C1444" s="20">
        <v>89</v>
      </c>
      <c r="D1444" s="20">
        <v>85</v>
      </c>
      <c r="E1444" s="20">
        <v>89</v>
      </c>
      <c r="F1444" s="20">
        <v>85</v>
      </c>
      <c r="G1444" s="21">
        <f t="shared" si="33"/>
        <v>15.129999999999999</v>
      </c>
      <c r="H1444" s="22">
        <v>1971</v>
      </c>
      <c r="I1444" s="23" t="s">
        <v>23</v>
      </c>
      <c r="J1444" s="20">
        <v>100</v>
      </c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</row>
    <row r="1445" spans="1:76" x14ac:dyDescent="0.2">
      <c r="A1445" s="25"/>
      <c r="B1445" s="89">
        <v>513</v>
      </c>
      <c r="C1445" s="20">
        <v>89</v>
      </c>
      <c r="D1445" s="20">
        <v>27.5</v>
      </c>
      <c r="E1445" s="20">
        <v>89</v>
      </c>
      <c r="F1445" s="20">
        <v>27.5</v>
      </c>
      <c r="G1445" s="21">
        <f t="shared" si="33"/>
        <v>4.8949999999999996</v>
      </c>
      <c r="H1445" s="22">
        <v>1971</v>
      </c>
      <c r="I1445" s="23" t="s">
        <v>23</v>
      </c>
      <c r="J1445" s="20">
        <v>100</v>
      </c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</row>
    <row r="1446" spans="1:76" x14ac:dyDescent="0.2">
      <c r="A1446" s="25"/>
      <c r="B1446" s="89">
        <v>513</v>
      </c>
      <c r="C1446" s="20">
        <v>76</v>
      </c>
      <c r="D1446" s="20">
        <v>4</v>
      </c>
      <c r="E1446" s="20">
        <v>76</v>
      </c>
      <c r="F1446" s="20">
        <v>4</v>
      </c>
      <c r="G1446" s="21">
        <f t="shared" si="33"/>
        <v>0.60799999999999998</v>
      </c>
      <c r="H1446" s="22">
        <v>1971</v>
      </c>
      <c r="I1446" s="23" t="s">
        <v>23</v>
      </c>
      <c r="J1446" s="20">
        <v>100</v>
      </c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</row>
    <row r="1447" spans="1:76" x14ac:dyDescent="0.2">
      <c r="A1447" s="25"/>
      <c r="B1447" s="89">
        <v>513</v>
      </c>
      <c r="C1447" s="20">
        <v>76</v>
      </c>
      <c r="D1447" s="20">
        <v>3.5</v>
      </c>
      <c r="E1447" s="20">
        <v>76</v>
      </c>
      <c r="F1447" s="20">
        <v>3.5</v>
      </c>
      <c r="G1447" s="21">
        <f t="shared" si="33"/>
        <v>0.53200000000000003</v>
      </c>
      <c r="H1447" s="22">
        <v>1971</v>
      </c>
      <c r="I1447" s="23" t="s">
        <v>23</v>
      </c>
      <c r="J1447" s="20">
        <v>100</v>
      </c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</row>
    <row r="1448" spans="1:76" x14ac:dyDescent="0.2">
      <c r="A1448" s="25"/>
      <c r="B1448" s="89">
        <v>685</v>
      </c>
      <c r="C1448" s="20">
        <v>76</v>
      </c>
      <c r="D1448" s="20">
        <v>16.5</v>
      </c>
      <c r="E1448" s="20">
        <v>76</v>
      </c>
      <c r="F1448" s="20">
        <v>16.5</v>
      </c>
      <c r="G1448" s="21">
        <f t="shared" si="33"/>
        <v>2.508</v>
      </c>
      <c r="H1448" s="22">
        <v>1971</v>
      </c>
      <c r="I1448" s="23" t="s">
        <v>23</v>
      </c>
      <c r="J1448" s="20">
        <v>100</v>
      </c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</row>
    <row r="1449" spans="1:76" x14ac:dyDescent="0.2">
      <c r="A1449" s="25"/>
      <c r="B1449" s="89">
        <v>685</v>
      </c>
      <c r="C1449" s="20">
        <v>76</v>
      </c>
      <c r="D1449" s="20">
        <v>26</v>
      </c>
      <c r="E1449" s="20">
        <v>76</v>
      </c>
      <c r="F1449" s="20">
        <v>26</v>
      </c>
      <c r="G1449" s="21">
        <f t="shared" si="33"/>
        <v>3.952</v>
      </c>
      <c r="H1449" s="22">
        <v>1971</v>
      </c>
      <c r="I1449" s="23" t="s">
        <v>23</v>
      </c>
      <c r="J1449" s="20">
        <v>100</v>
      </c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</row>
    <row r="1450" spans="1:76" x14ac:dyDescent="0.2">
      <c r="A1450" s="25"/>
      <c r="B1450" s="89">
        <v>686</v>
      </c>
      <c r="C1450" s="20">
        <v>76</v>
      </c>
      <c r="D1450" s="20">
        <v>22</v>
      </c>
      <c r="E1450" s="20">
        <v>76</v>
      </c>
      <c r="F1450" s="20">
        <v>22</v>
      </c>
      <c r="G1450" s="21">
        <f t="shared" si="33"/>
        <v>3.3439999999999999</v>
      </c>
      <c r="H1450" s="22">
        <v>1971</v>
      </c>
      <c r="I1450" s="23" t="s">
        <v>23</v>
      </c>
      <c r="J1450" s="20">
        <v>100</v>
      </c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</row>
    <row r="1451" spans="1:76" x14ac:dyDescent="0.2">
      <c r="A1451" s="25"/>
      <c r="B1451" s="89">
        <v>687</v>
      </c>
      <c r="C1451" s="20">
        <v>76</v>
      </c>
      <c r="D1451" s="20">
        <v>9</v>
      </c>
      <c r="E1451" s="20">
        <v>76</v>
      </c>
      <c r="F1451" s="20">
        <v>9</v>
      </c>
      <c r="G1451" s="21">
        <f t="shared" si="33"/>
        <v>1.3679999999999999</v>
      </c>
      <c r="H1451" s="22">
        <v>1971</v>
      </c>
      <c r="I1451" s="23" t="s">
        <v>23</v>
      </c>
      <c r="J1451" s="20">
        <v>100</v>
      </c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</row>
    <row r="1452" spans="1:76" x14ac:dyDescent="0.2">
      <c r="A1452" s="25"/>
      <c r="B1452" s="89">
        <v>687</v>
      </c>
      <c r="C1452" s="20">
        <v>76</v>
      </c>
      <c r="D1452" s="20">
        <v>27</v>
      </c>
      <c r="E1452" s="20">
        <v>76</v>
      </c>
      <c r="F1452" s="20">
        <v>27</v>
      </c>
      <c r="G1452" s="21">
        <f t="shared" si="33"/>
        <v>4.1040000000000001</v>
      </c>
      <c r="H1452" s="22">
        <v>1971</v>
      </c>
      <c r="I1452" s="23" t="s">
        <v>23</v>
      </c>
      <c r="J1452" s="20">
        <v>100</v>
      </c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</row>
    <row r="1453" spans="1:76" x14ac:dyDescent="0.2">
      <c r="A1453" s="25"/>
      <c r="B1453" s="89">
        <v>687</v>
      </c>
      <c r="C1453" s="20">
        <v>76</v>
      </c>
      <c r="D1453" s="20">
        <v>3.5</v>
      </c>
      <c r="E1453" s="20">
        <v>76</v>
      </c>
      <c r="F1453" s="20">
        <v>3.5</v>
      </c>
      <c r="G1453" s="21">
        <f t="shared" si="33"/>
        <v>0.53200000000000003</v>
      </c>
      <c r="H1453" s="22">
        <v>1971</v>
      </c>
      <c r="I1453" s="23" t="s">
        <v>23</v>
      </c>
      <c r="J1453" s="20">
        <v>100</v>
      </c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</row>
    <row r="1454" spans="1:76" x14ac:dyDescent="0.2">
      <c r="A1454" s="25"/>
      <c r="B1454" s="89">
        <v>687</v>
      </c>
      <c r="C1454" s="20">
        <v>76</v>
      </c>
      <c r="D1454" s="20">
        <v>9</v>
      </c>
      <c r="E1454" s="20">
        <v>76</v>
      </c>
      <c r="F1454" s="20">
        <v>9</v>
      </c>
      <c r="G1454" s="21">
        <f t="shared" si="33"/>
        <v>1.3679999999999999</v>
      </c>
      <c r="H1454" s="22">
        <v>1971</v>
      </c>
      <c r="I1454" s="23" t="s">
        <v>23</v>
      </c>
      <c r="J1454" s="20">
        <v>100</v>
      </c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</row>
    <row r="1455" spans="1:76" x14ac:dyDescent="0.2">
      <c r="A1455" s="25"/>
      <c r="B1455" s="89">
        <v>687</v>
      </c>
      <c r="C1455" s="20">
        <v>57</v>
      </c>
      <c r="D1455" s="20">
        <v>22</v>
      </c>
      <c r="E1455" s="20">
        <v>57</v>
      </c>
      <c r="F1455" s="20">
        <v>22</v>
      </c>
      <c r="G1455" s="21">
        <f t="shared" si="33"/>
        <v>2.508</v>
      </c>
      <c r="H1455" s="22" t="s">
        <v>18</v>
      </c>
      <c r="I1455" s="23" t="s">
        <v>23</v>
      </c>
      <c r="J1455" s="20">
        <v>100</v>
      </c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</row>
    <row r="1456" spans="1:76" x14ac:dyDescent="0.2">
      <c r="A1456" s="25"/>
      <c r="B1456" s="89">
        <v>687</v>
      </c>
      <c r="C1456" s="20">
        <v>45</v>
      </c>
      <c r="D1456" s="20">
        <v>23</v>
      </c>
      <c r="E1456" s="20">
        <v>45</v>
      </c>
      <c r="F1456" s="20">
        <v>23</v>
      </c>
      <c r="G1456" s="21">
        <f t="shared" si="33"/>
        <v>2.0699999999999998</v>
      </c>
      <c r="H1456" s="22" t="s">
        <v>18</v>
      </c>
      <c r="I1456" s="23" t="s">
        <v>23</v>
      </c>
      <c r="J1456" s="20">
        <v>100</v>
      </c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</row>
    <row r="1457" spans="1:76" x14ac:dyDescent="0.2">
      <c r="A1457" s="25" t="s">
        <v>930</v>
      </c>
      <c r="B1457" s="89">
        <v>393</v>
      </c>
      <c r="C1457" s="20">
        <v>45</v>
      </c>
      <c r="D1457" s="20">
        <v>23</v>
      </c>
      <c r="E1457" s="20">
        <v>38</v>
      </c>
      <c r="F1457" s="20">
        <v>23</v>
      </c>
      <c r="G1457" s="21">
        <f t="shared" si="33"/>
        <v>1.9089999999999998</v>
      </c>
      <c r="H1457" s="22" t="s">
        <v>18</v>
      </c>
      <c r="I1457" s="23" t="s">
        <v>23</v>
      </c>
      <c r="J1457" s="20">
        <v>100</v>
      </c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</row>
    <row r="1458" spans="1:76" x14ac:dyDescent="0.2">
      <c r="A1458" s="25" t="s">
        <v>931</v>
      </c>
      <c r="B1458" s="89">
        <v>391</v>
      </c>
      <c r="C1458" s="20">
        <v>45</v>
      </c>
      <c r="D1458" s="20">
        <v>16</v>
      </c>
      <c r="E1458" s="20">
        <v>38</v>
      </c>
      <c r="F1458" s="20">
        <v>16</v>
      </c>
      <c r="G1458" s="21">
        <f t="shared" si="33"/>
        <v>1.3279999999999998</v>
      </c>
      <c r="H1458" s="22">
        <v>1971</v>
      </c>
      <c r="I1458" s="23" t="s">
        <v>23</v>
      </c>
      <c r="J1458" s="20">
        <v>100</v>
      </c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</row>
    <row r="1459" spans="1:76" x14ac:dyDescent="0.2">
      <c r="A1459" s="25" t="s">
        <v>932</v>
      </c>
      <c r="B1459" s="89">
        <v>382</v>
      </c>
      <c r="C1459" s="20">
        <v>45</v>
      </c>
      <c r="D1459" s="20">
        <v>29</v>
      </c>
      <c r="E1459" s="20">
        <v>45</v>
      </c>
      <c r="F1459" s="20">
        <v>29</v>
      </c>
      <c r="G1459" s="21">
        <f t="shared" si="33"/>
        <v>2.61</v>
      </c>
      <c r="H1459" s="22" t="s">
        <v>18</v>
      </c>
      <c r="I1459" s="23" t="s">
        <v>23</v>
      </c>
      <c r="J1459" s="20">
        <v>100</v>
      </c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</row>
    <row r="1460" spans="1:76" x14ac:dyDescent="0.2">
      <c r="A1460" s="25" t="s">
        <v>933</v>
      </c>
      <c r="B1460" s="89">
        <v>381</v>
      </c>
      <c r="C1460" s="20">
        <v>45</v>
      </c>
      <c r="D1460" s="20">
        <v>45</v>
      </c>
      <c r="E1460" s="20">
        <v>38</v>
      </c>
      <c r="F1460" s="20">
        <v>45</v>
      </c>
      <c r="G1460" s="21">
        <f t="shared" si="33"/>
        <v>3.7349999999999999</v>
      </c>
      <c r="H1460" s="22" t="s">
        <v>18</v>
      </c>
      <c r="I1460" s="23" t="s">
        <v>23</v>
      </c>
      <c r="J1460" s="20">
        <v>100</v>
      </c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</row>
    <row r="1461" spans="1:76" x14ac:dyDescent="0.2">
      <c r="A1461" s="25" t="s">
        <v>934</v>
      </c>
      <c r="B1461" s="89">
        <v>392</v>
      </c>
      <c r="C1461" s="20">
        <v>57</v>
      </c>
      <c r="D1461" s="20">
        <v>44</v>
      </c>
      <c r="E1461" s="20">
        <v>57</v>
      </c>
      <c r="F1461" s="20">
        <v>44</v>
      </c>
      <c r="G1461" s="21">
        <f t="shared" si="33"/>
        <v>5.016</v>
      </c>
      <c r="H1461" s="22" t="s">
        <v>18</v>
      </c>
      <c r="I1461" s="23" t="s">
        <v>23</v>
      </c>
      <c r="J1461" s="20">
        <v>100</v>
      </c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</row>
    <row r="1462" spans="1:76" x14ac:dyDescent="0.2">
      <c r="A1462" s="25"/>
      <c r="B1462" s="89">
        <v>392</v>
      </c>
      <c r="C1462" s="20">
        <v>45</v>
      </c>
      <c r="D1462" s="20">
        <v>2</v>
      </c>
      <c r="E1462" s="20">
        <v>45</v>
      </c>
      <c r="F1462" s="20">
        <v>2</v>
      </c>
      <c r="G1462" s="21">
        <f t="shared" si="33"/>
        <v>0.18</v>
      </c>
      <c r="H1462" s="22" t="s">
        <v>18</v>
      </c>
      <c r="I1462" s="23" t="s">
        <v>23</v>
      </c>
      <c r="J1462" s="20">
        <v>100</v>
      </c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</row>
    <row r="1463" spans="1:76" x14ac:dyDescent="0.2">
      <c r="A1463" s="25" t="s">
        <v>935</v>
      </c>
      <c r="B1463" s="64"/>
      <c r="C1463" s="20"/>
      <c r="D1463" s="20"/>
      <c r="E1463" s="20"/>
      <c r="F1463" s="20"/>
      <c r="G1463" s="21"/>
      <c r="H1463" s="22"/>
      <c r="I1463" s="23"/>
      <c r="J1463" s="20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</row>
    <row r="1464" spans="1:76" x14ac:dyDescent="0.2">
      <c r="A1464" s="25" t="s">
        <v>936</v>
      </c>
      <c r="B1464" s="89">
        <v>388</v>
      </c>
      <c r="C1464" s="20">
        <v>45</v>
      </c>
      <c r="D1464" s="20">
        <v>25</v>
      </c>
      <c r="E1464" s="20">
        <v>38</v>
      </c>
      <c r="F1464" s="20">
        <v>25</v>
      </c>
      <c r="G1464" s="21">
        <f t="shared" ref="G1464:G1470" si="34">((C1464/1000)*D1464)+((E1464/1000)*F1464)</f>
        <v>2.0750000000000002</v>
      </c>
      <c r="H1464" s="22">
        <v>1971</v>
      </c>
      <c r="I1464" s="23" t="s">
        <v>23</v>
      </c>
      <c r="J1464" s="20">
        <v>100</v>
      </c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</row>
    <row r="1465" spans="1:76" x14ac:dyDescent="0.2">
      <c r="A1465" s="25" t="s">
        <v>937</v>
      </c>
      <c r="B1465" s="89">
        <v>387</v>
      </c>
      <c r="C1465" s="20">
        <v>45</v>
      </c>
      <c r="D1465" s="20">
        <v>25</v>
      </c>
      <c r="E1465" s="20">
        <v>38</v>
      </c>
      <c r="F1465" s="20">
        <v>25</v>
      </c>
      <c r="G1465" s="21">
        <f t="shared" si="34"/>
        <v>2.0750000000000002</v>
      </c>
      <c r="H1465" s="22">
        <v>1971</v>
      </c>
      <c r="I1465" s="23" t="s">
        <v>23</v>
      </c>
      <c r="J1465" s="20">
        <v>100</v>
      </c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</row>
    <row r="1466" spans="1:76" x14ac:dyDescent="0.2">
      <c r="A1466" s="25" t="s">
        <v>938</v>
      </c>
      <c r="B1466" s="89">
        <v>380</v>
      </c>
      <c r="C1466" s="20">
        <v>45</v>
      </c>
      <c r="D1466" s="20">
        <v>44</v>
      </c>
      <c r="E1466" s="20">
        <v>38</v>
      </c>
      <c r="F1466" s="20">
        <v>44</v>
      </c>
      <c r="G1466" s="21">
        <f t="shared" si="34"/>
        <v>3.6520000000000001</v>
      </c>
      <c r="H1466" s="22" t="s">
        <v>18</v>
      </c>
      <c r="I1466" s="23" t="s">
        <v>23</v>
      </c>
      <c r="J1466" s="20">
        <v>100</v>
      </c>
    </row>
    <row r="1467" spans="1:76" x14ac:dyDescent="0.2">
      <c r="A1467" s="25" t="s">
        <v>939</v>
      </c>
      <c r="B1467" s="89">
        <v>385</v>
      </c>
      <c r="C1467" s="20">
        <v>57</v>
      </c>
      <c r="D1467" s="20">
        <v>6</v>
      </c>
      <c r="E1467" s="20">
        <v>57</v>
      </c>
      <c r="F1467" s="20">
        <v>6</v>
      </c>
      <c r="G1467" s="21">
        <f t="shared" si="34"/>
        <v>0.68400000000000005</v>
      </c>
      <c r="H1467" s="22">
        <v>1994</v>
      </c>
      <c r="I1467" s="23" t="s">
        <v>23</v>
      </c>
      <c r="J1467" s="20">
        <v>96</v>
      </c>
    </row>
    <row r="1468" spans="1:76" x14ac:dyDescent="0.2">
      <c r="A1468" s="25" t="s">
        <v>940</v>
      </c>
      <c r="B1468" s="89">
        <v>384</v>
      </c>
      <c r="C1468" s="20">
        <v>57</v>
      </c>
      <c r="D1468" s="20">
        <v>6</v>
      </c>
      <c r="E1468" s="20">
        <v>57</v>
      </c>
      <c r="F1468" s="20">
        <v>6</v>
      </c>
      <c r="G1468" s="21">
        <f t="shared" si="34"/>
        <v>0.68400000000000005</v>
      </c>
      <c r="H1468" s="22" t="s">
        <v>18</v>
      </c>
      <c r="I1468" s="23" t="s">
        <v>23</v>
      </c>
      <c r="J1468" s="20">
        <v>100</v>
      </c>
    </row>
    <row r="1469" spans="1:76" x14ac:dyDescent="0.2">
      <c r="A1469" s="25" t="s">
        <v>941</v>
      </c>
      <c r="B1469" s="89">
        <v>379</v>
      </c>
      <c r="C1469" s="20">
        <v>57</v>
      </c>
      <c r="D1469" s="20">
        <v>31</v>
      </c>
      <c r="E1469" s="20">
        <v>57</v>
      </c>
      <c r="F1469" s="20">
        <v>31</v>
      </c>
      <c r="G1469" s="21">
        <f t="shared" si="34"/>
        <v>3.5340000000000003</v>
      </c>
      <c r="H1469" s="22" t="s">
        <v>18</v>
      </c>
      <c r="I1469" s="23" t="s">
        <v>23</v>
      </c>
      <c r="J1469" s="20">
        <v>100</v>
      </c>
    </row>
    <row r="1470" spans="1:76" x14ac:dyDescent="0.2">
      <c r="A1470" s="25" t="s">
        <v>942</v>
      </c>
      <c r="B1470" s="89">
        <v>383</v>
      </c>
      <c r="C1470" s="20">
        <v>57</v>
      </c>
      <c r="D1470" s="20">
        <v>4</v>
      </c>
      <c r="E1470" s="20">
        <v>57</v>
      </c>
      <c r="F1470" s="20">
        <v>4</v>
      </c>
      <c r="G1470" s="21">
        <f t="shared" si="34"/>
        <v>0.45600000000000002</v>
      </c>
      <c r="H1470" s="22">
        <v>1971</v>
      </c>
      <c r="I1470" s="23" t="s">
        <v>23</v>
      </c>
      <c r="J1470" s="20">
        <v>100</v>
      </c>
    </row>
    <row r="1471" spans="1:76" s="36" customFormat="1" x14ac:dyDescent="0.2">
      <c r="A1471" s="31" t="s">
        <v>58</v>
      </c>
      <c r="B1471" s="47"/>
      <c r="C1471" s="33"/>
      <c r="D1471" s="33">
        <f>SUM(D1407:D1470)</f>
        <v>1946.2</v>
      </c>
      <c r="E1471" s="33"/>
      <c r="F1471" s="33">
        <f>SUM(F1407:F1470)</f>
        <v>1946.2</v>
      </c>
      <c r="G1471" s="33">
        <f>SUM(G1407:G1470)</f>
        <v>474.38939999999991</v>
      </c>
      <c r="H1471" s="39"/>
      <c r="I1471" s="39"/>
      <c r="J1471" s="38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</row>
    <row r="1472" spans="1:76" s="36" customFormat="1" x14ac:dyDescent="0.2">
      <c r="A1472" s="37" t="s">
        <v>59</v>
      </c>
      <c r="B1472" s="48"/>
      <c r="C1472" s="33"/>
      <c r="D1472" s="33"/>
      <c r="E1472" s="33"/>
      <c r="F1472" s="33"/>
      <c r="G1472" s="33"/>
      <c r="H1472" s="39"/>
      <c r="I1472" s="39"/>
      <c r="J1472" s="38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</row>
    <row r="1473" spans="1:76" s="36" customFormat="1" x14ac:dyDescent="0.2">
      <c r="A1473" s="37" t="s">
        <v>60</v>
      </c>
      <c r="B1473" s="48"/>
      <c r="C1473" s="33"/>
      <c r="D1473" s="33">
        <f>D1471-D1474</f>
        <v>1946.2</v>
      </c>
      <c r="E1473" s="33"/>
      <c r="F1473" s="33">
        <f>F1471-F1474</f>
        <v>1946.2</v>
      </c>
      <c r="G1473" s="33"/>
      <c r="H1473" s="39"/>
      <c r="I1473" s="39"/>
      <c r="J1473" s="38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</row>
    <row r="1474" spans="1:76" s="36" customFormat="1" x14ac:dyDescent="0.2">
      <c r="A1474" s="37" t="s">
        <v>24</v>
      </c>
      <c r="B1474" s="48"/>
      <c r="C1474" s="33"/>
      <c r="D1474" s="33">
        <f>SUMIF($A$1407:$A$1470,"ГВС",D1407:D1470)</f>
        <v>0</v>
      </c>
      <c r="E1474" s="33"/>
      <c r="F1474" s="33">
        <f>SUMIF($A$1407:$A$1470,"ГВС",F1407:F1470)</f>
        <v>0</v>
      </c>
      <c r="G1474" s="33"/>
      <c r="H1474" s="39"/>
      <c r="I1474" s="39"/>
      <c r="J1474" s="38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</row>
    <row r="1475" spans="1:76" s="36" customFormat="1" x14ac:dyDescent="0.2">
      <c r="A1475" s="31" t="s">
        <v>61</v>
      </c>
      <c r="B1475" s="49"/>
      <c r="C1475" s="308">
        <f>D1471+F1471</f>
        <v>3892.4</v>
      </c>
      <c r="D1475" s="309"/>
      <c r="E1475" s="309"/>
      <c r="F1475" s="310"/>
      <c r="G1475" s="41"/>
      <c r="H1475" s="39"/>
      <c r="I1475" s="39"/>
      <c r="J1475" s="42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</row>
    <row r="1476" spans="1:76" ht="15.75" x14ac:dyDescent="0.25">
      <c r="A1476" s="230" t="s">
        <v>943</v>
      </c>
      <c r="B1476" s="231"/>
      <c r="C1476" s="232"/>
      <c r="D1476" s="230"/>
      <c r="E1476" s="232"/>
      <c r="F1476" s="230"/>
      <c r="G1476" s="230"/>
      <c r="H1476" s="232"/>
      <c r="I1476" s="230"/>
      <c r="J1476" s="24"/>
    </row>
    <row r="1477" spans="1:76" x14ac:dyDescent="0.2">
      <c r="A1477" s="214" t="s">
        <v>944</v>
      </c>
      <c r="B1477" s="89">
        <v>1116</v>
      </c>
      <c r="C1477" s="215">
        <v>159</v>
      </c>
      <c r="D1477" s="215">
        <v>40</v>
      </c>
      <c r="E1477" s="215">
        <v>159</v>
      </c>
      <c r="F1477" s="215">
        <v>40</v>
      </c>
      <c r="G1477" s="21">
        <f t="shared" ref="G1477:G1540" si="35">((C1477/1000)*D1477)+((E1477/1000)*F1477)</f>
        <v>12.72</v>
      </c>
      <c r="H1477" s="216">
        <v>1990</v>
      </c>
      <c r="I1477" s="217" t="s">
        <v>33</v>
      </c>
      <c r="J1477" s="20">
        <v>100</v>
      </c>
    </row>
    <row r="1478" spans="1:76" s="202" customFormat="1" x14ac:dyDescent="0.2">
      <c r="A1478" s="218" t="s">
        <v>24</v>
      </c>
      <c r="B1478" s="89">
        <v>360</v>
      </c>
      <c r="C1478" s="215">
        <v>159</v>
      </c>
      <c r="D1478" s="215">
        <v>40</v>
      </c>
      <c r="E1478" s="215">
        <v>89</v>
      </c>
      <c r="F1478" s="215">
        <v>40</v>
      </c>
      <c r="G1478" s="21">
        <f t="shared" si="35"/>
        <v>9.92</v>
      </c>
      <c r="H1478" s="219">
        <v>1990</v>
      </c>
      <c r="I1478" s="220" t="s">
        <v>33</v>
      </c>
      <c r="J1478" s="20">
        <v>100</v>
      </c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</row>
    <row r="1479" spans="1:76" x14ac:dyDescent="0.2">
      <c r="A1479" s="214" t="s">
        <v>945</v>
      </c>
      <c r="B1479" s="89">
        <v>757</v>
      </c>
      <c r="C1479" s="215">
        <v>159</v>
      </c>
      <c r="D1479" s="215">
        <v>20</v>
      </c>
      <c r="E1479" s="215">
        <v>159</v>
      </c>
      <c r="F1479" s="221">
        <v>20</v>
      </c>
      <c r="G1479" s="21">
        <f t="shared" si="35"/>
        <v>6.36</v>
      </c>
      <c r="H1479" s="216">
        <v>1992</v>
      </c>
      <c r="I1479" s="217" t="s">
        <v>33</v>
      </c>
      <c r="J1479" s="20">
        <v>100</v>
      </c>
    </row>
    <row r="1480" spans="1:76" s="202" customFormat="1" x14ac:dyDescent="0.2">
      <c r="A1480" s="222" t="s">
        <v>24</v>
      </c>
      <c r="B1480" s="89">
        <v>161</v>
      </c>
      <c r="C1480" s="215">
        <v>159</v>
      </c>
      <c r="D1480" s="215">
        <v>20</v>
      </c>
      <c r="E1480" s="215">
        <v>89</v>
      </c>
      <c r="F1480" s="215">
        <v>20</v>
      </c>
      <c r="G1480" s="21">
        <f t="shared" si="35"/>
        <v>4.96</v>
      </c>
      <c r="H1480" s="219">
        <v>1992</v>
      </c>
      <c r="I1480" s="217" t="s">
        <v>33</v>
      </c>
      <c r="J1480" s="20">
        <v>100</v>
      </c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</row>
    <row r="1481" spans="1:76" x14ac:dyDescent="0.2">
      <c r="A1481" s="223" t="s">
        <v>709</v>
      </c>
      <c r="B1481" s="89">
        <v>988</v>
      </c>
      <c r="C1481" s="215">
        <v>159</v>
      </c>
      <c r="D1481" s="215">
        <v>81</v>
      </c>
      <c r="E1481" s="215">
        <v>159</v>
      </c>
      <c r="F1481" s="221">
        <v>81</v>
      </c>
      <c r="G1481" s="21">
        <f t="shared" si="35"/>
        <v>25.757999999999999</v>
      </c>
      <c r="H1481" s="216">
        <v>1992</v>
      </c>
      <c r="I1481" s="217" t="s">
        <v>33</v>
      </c>
      <c r="J1481" s="20">
        <v>100</v>
      </c>
    </row>
    <row r="1482" spans="1:76" s="202" customFormat="1" x14ac:dyDescent="0.2">
      <c r="A1482" s="222" t="s">
        <v>24</v>
      </c>
      <c r="B1482" s="89">
        <v>322</v>
      </c>
      <c r="C1482" s="215">
        <v>159</v>
      </c>
      <c r="D1482" s="215">
        <v>81</v>
      </c>
      <c r="E1482" s="215">
        <v>89</v>
      </c>
      <c r="F1482" s="215">
        <v>81</v>
      </c>
      <c r="G1482" s="21">
        <f t="shared" si="35"/>
        <v>20.088000000000001</v>
      </c>
      <c r="H1482" s="219">
        <v>1992</v>
      </c>
      <c r="I1482" s="217" t="s">
        <v>33</v>
      </c>
      <c r="J1482" s="20">
        <v>100</v>
      </c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</row>
    <row r="1483" spans="1:76" x14ac:dyDescent="0.2">
      <c r="A1483" s="214" t="s">
        <v>946</v>
      </c>
      <c r="B1483" s="89">
        <v>781</v>
      </c>
      <c r="C1483" s="215">
        <v>133</v>
      </c>
      <c r="D1483" s="215">
        <v>32</v>
      </c>
      <c r="E1483" s="215">
        <v>133</v>
      </c>
      <c r="F1483" s="221">
        <v>32</v>
      </c>
      <c r="G1483" s="21">
        <f t="shared" si="35"/>
        <v>8.5120000000000005</v>
      </c>
      <c r="H1483" s="216">
        <v>1992</v>
      </c>
      <c r="I1483" s="217" t="s">
        <v>33</v>
      </c>
      <c r="J1483" s="20">
        <v>100</v>
      </c>
    </row>
    <row r="1484" spans="1:76" s="202" customFormat="1" x14ac:dyDescent="0.2">
      <c r="A1484" s="222" t="s">
        <v>24</v>
      </c>
      <c r="B1484" s="89">
        <v>173</v>
      </c>
      <c r="C1484" s="215">
        <v>133</v>
      </c>
      <c r="D1484" s="215">
        <v>32</v>
      </c>
      <c r="E1484" s="215">
        <v>76</v>
      </c>
      <c r="F1484" s="215">
        <v>32</v>
      </c>
      <c r="G1484" s="21">
        <f t="shared" si="35"/>
        <v>6.6880000000000006</v>
      </c>
      <c r="H1484" s="219">
        <v>1992</v>
      </c>
      <c r="I1484" s="217" t="s">
        <v>33</v>
      </c>
      <c r="J1484" s="20">
        <v>100</v>
      </c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</row>
    <row r="1485" spans="1:76" x14ac:dyDescent="0.2">
      <c r="A1485" s="214" t="s">
        <v>947</v>
      </c>
      <c r="B1485" s="89">
        <v>794</v>
      </c>
      <c r="C1485" s="215">
        <v>108</v>
      </c>
      <c r="D1485" s="215">
        <v>25</v>
      </c>
      <c r="E1485" s="215">
        <v>108</v>
      </c>
      <c r="F1485" s="221">
        <v>25</v>
      </c>
      <c r="G1485" s="21">
        <f t="shared" si="35"/>
        <v>5.4</v>
      </c>
      <c r="H1485" s="216">
        <v>1992</v>
      </c>
      <c r="I1485" s="217" t="s">
        <v>33</v>
      </c>
      <c r="J1485" s="20">
        <v>100</v>
      </c>
    </row>
    <row r="1486" spans="1:76" s="202" customFormat="1" x14ac:dyDescent="0.2">
      <c r="A1486" s="222" t="s">
        <v>24</v>
      </c>
      <c r="B1486" s="89">
        <v>182</v>
      </c>
      <c r="C1486" s="215">
        <v>133</v>
      </c>
      <c r="D1486" s="215">
        <v>25</v>
      </c>
      <c r="E1486" s="215">
        <v>76</v>
      </c>
      <c r="F1486" s="215">
        <v>25</v>
      </c>
      <c r="G1486" s="21">
        <f t="shared" si="35"/>
        <v>5.2249999999999996</v>
      </c>
      <c r="H1486" s="219">
        <v>1992</v>
      </c>
      <c r="I1486" s="217" t="s">
        <v>33</v>
      </c>
      <c r="J1486" s="20">
        <v>100</v>
      </c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</row>
    <row r="1487" spans="1:76" ht="15" x14ac:dyDescent="0.2">
      <c r="A1487" s="214" t="s">
        <v>948</v>
      </c>
      <c r="B1487" s="170" t="s">
        <v>75</v>
      </c>
      <c r="C1487" s="215">
        <v>108</v>
      </c>
      <c r="D1487" s="215">
        <v>87</v>
      </c>
      <c r="E1487" s="215">
        <v>108</v>
      </c>
      <c r="F1487" s="221">
        <v>87</v>
      </c>
      <c r="G1487" s="21">
        <f t="shared" si="35"/>
        <v>18.791999999999998</v>
      </c>
      <c r="H1487" s="216">
        <v>1992</v>
      </c>
      <c r="I1487" s="217" t="s">
        <v>33</v>
      </c>
      <c r="J1487" s="20">
        <v>100</v>
      </c>
    </row>
    <row r="1488" spans="1:76" s="202" customFormat="1" ht="15" x14ac:dyDescent="0.2">
      <c r="A1488" s="222" t="s">
        <v>24</v>
      </c>
      <c r="B1488" s="170" t="s">
        <v>75</v>
      </c>
      <c r="C1488" s="215">
        <v>89</v>
      </c>
      <c r="D1488" s="215">
        <v>87</v>
      </c>
      <c r="E1488" s="215">
        <v>45</v>
      </c>
      <c r="F1488" s="215">
        <v>87</v>
      </c>
      <c r="G1488" s="21">
        <f t="shared" si="35"/>
        <v>11.657999999999999</v>
      </c>
      <c r="H1488" s="219">
        <v>1992</v>
      </c>
      <c r="I1488" s="217" t="s">
        <v>33</v>
      </c>
      <c r="J1488" s="20">
        <v>100</v>
      </c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</row>
    <row r="1489" spans="1:76" x14ac:dyDescent="0.2">
      <c r="A1489" s="214" t="s">
        <v>949</v>
      </c>
      <c r="B1489" s="89">
        <v>796</v>
      </c>
      <c r="C1489" s="215">
        <v>108</v>
      </c>
      <c r="D1489" s="215">
        <v>55</v>
      </c>
      <c r="E1489" s="215">
        <v>108</v>
      </c>
      <c r="F1489" s="221">
        <v>55</v>
      </c>
      <c r="G1489" s="21">
        <f t="shared" si="35"/>
        <v>11.879999999999999</v>
      </c>
      <c r="H1489" s="216">
        <v>1994</v>
      </c>
      <c r="I1489" s="217" t="s">
        <v>33</v>
      </c>
      <c r="J1489" s="20">
        <v>96</v>
      </c>
    </row>
    <row r="1490" spans="1:76" s="202" customFormat="1" x14ac:dyDescent="0.2">
      <c r="A1490" s="222" t="s">
        <v>24</v>
      </c>
      <c r="B1490" s="89">
        <v>186</v>
      </c>
      <c r="C1490" s="215">
        <v>89</v>
      </c>
      <c r="D1490" s="215">
        <v>55</v>
      </c>
      <c r="E1490" s="215">
        <v>45</v>
      </c>
      <c r="F1490" s="215">
        <v>55</v>
      </c>
      <c r="G1490" s="21">
        <f t="shared" si="35"/>
        <v>7.3699999999999992</v>
      </c>
      <c r="H1490" s="216">
        <v>1994</v>
      </c>
      <c r="I1490" s="217" t="s">
        <v>33</v>
      </c>
      <c r="J1490" s="20">
        <v>96</v>
      </c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</row>
    <row r="1491" spans="1:76" x14ac:dyDescent="0.2">
      <c r="A1491" s="214" t="s">
        <v>948</v>
      </c>
      <c r="B1491" s="89"/>
      <c r="C1491" s="215"/>
      <c r="D1491" s="215"/>
      <c r="E1491" s="215"/>
      <c r="F1491" s="221"/>
      <c r="G1491" s="21">
        <f t="shared" si="35"/>
        <v>0</v>
      </c>
      <c r="H1491" s="216">
        <v>1992</v>
      </c>
      <c r="I1491" s="217" t="s">
        <v>33</v>
      </c>
      <c r="J1491" s="20">
        <v>100</v>
      </c>
    </row>
    <row r="1492" spans="1:76" s="202" customFormat="1" x14ac:dyDescent="0.2">
      <c r="A1492" s="222" t="s">
        <v>24</v>
      </c>
      <c r="B1492" s="89"/>
      <c r="C1492" s="215"/>
      <c r="D1492" s="215"/>
      <c r="E1492" s="215"/>
      <c r="F1492" s="215"/>
      <c r="G1492" s="21">
        <f t="shared" si="35"/>
        <v>0</v>
      </c>
      <c r="H1492" s="216">
        <v>1992</v>
      </c>
      <c r="I1492" s="217" t="s">
        <v>33</v>
      </c>
      <c r="J1492" s="20">
        <v>100</v>
      </c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</row>
    <row r="1493" spans="1:76" x14ac:dyDescent="0.2">
      <c r="A1493" s="214" t="s">
        <v>950</v>
      </c>
      <c r="B1493" s="89">
        <v>805</v>
      </c>
      <c r="C1493" s="215">
        <v>89</v>
      </c>
      <c r="D1493" s="215">
        <v>22</v>
      </c>
      <c r="E1493" s="233">
        <v>89</v>
      </c>
      <c r="F1493" s="234">
        <v>22</v>
      </c>
      <c r="G1493" s="21">
        <f t="shared" si="35"/>
        <v>3.9159999999999999</v>
      </c>
      <c r="H1493" s="216">
        <v>1992</v>
      </c>
      <c r="I1493" s="217" t="s">
        <v>33</v>
      </c>
      <c r="J1493" s="20">
        <v>100</v>
      </c>
    </row>
    <row r="1494" spans="1:76" s="202" customFormat="1" x14ac:dyDescent="0.2">
      <c r="A1494" s="222" t="s">
        <v>24</v>
      </c>
      <c r="B1494" s="89">
        <v>194</v>
      </c>
      <c r="C1494" s="215">
        <v>89</v>
      </c>
      <c r="D1494" s="215">
        <v>22</v>
      </c>
      <c r="E1494" s="215">
        <v>45</v>
      </c>
      <c r="F1494" s="215">
        <v>22</v>
      </c>
      <c r="G1494" s="21">
        <f t="shared" si="35"/>
        <v>2.948</v>
      </c>
      <c r="H1494" s="216">
        <v>1992</v>
      </c>
      <c r="I1494" s="217" t="s">
        <v>33</v>
      </c>
      <c r="J1494" s="20">
        <v>100</v>
      </c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</row>
    <row r="1495" spans="1:76" x14ac:dyDescent="0.2">
      <c r="A1495" s="214" t="s">
        <v>951</v>
      </c>
      <c r="B1495" s="89">
        <v>797</v>
      </c>
      <c r="C1495" s="215">
        <v>57</v>
      </c>
      <c r="D1495" s="215">
        <v>7</v>
      </c>
      <c r="E1495" s="215">
        <v>57</v>
      </c>
      <c r="F1495" s="221">
        <v>7</v>
      </c>
      <c r="G1495" s="21">
        <f t="shared" si="35"/>
        <v>0.79800000000000004</v>
      </c>
      <c r="H1495" s="216">
        <v>1993</v>
      </c>
      <c r="I1495" s="217" t="s">
        <v>33</v>
      </c>
      <c r="J1495" s="20">
        <v>100</v>
      </c>
    </row>
    <row r="1496" spans="1:76" s="202" customFormat="1" x14ac:dyDescent="0.2">
      <c r="A1496" s="222" t="s">
        <v>24</v>
      </c>
      <c r="B1496" s="89">
        <v>187</v>
      </c>
      <c r="C1496" s="215">
        <v>76</v>
      </c>
      <c r="D1496" s="215">
        <v>7</v>
      </c>
      <c r="E1496" s="215">
        <v>45</v>
      </c>
      <c r="F1496" s="215">
        <v>7</v>
      </c>
      <c r="G1496" s="21">
        <f t="shared" si="35"/>
        <v>0.84699999999999998</v>
      </c>
      <c r="H1496" s="219">
        <v>1993</v>
      </c>
      <c r="I1496" s="217" t="s">
        <v>33</v>
      </c>
      <c r="J1496" s="20">
        <v>100</v>
      </c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</row>
    <row r="1497" spans="1:76" x14ac:dyDescent="0.2">
      <c r="A1497" s="214" t="s">
        <v>952</v>
      </c>
      <c r="B1497" s="89">
        <v>793</v>
      </c>
      <c r="C1497" s="215">
        <v>108</v>
      </c>
      <c r="D1497" s="215">
        <v>9</v>
      </c>
      <c r="E1497" s="215">
        <v>108</v>
      </c>
      <c r="F1497" s="221">
        <v>9</v>
      </c>
      <c r="G1497" s="21">
        <f t="shared" si="35"/>
        <v>1.944</v>
      </c>
      <c r="H1497" s="216">
        <v>1992</v>
      </c>
      <c r="I1497" s="217" t="s">
        <v>33</v>
      </c>
      <c r="J1497" s="20">
        <v>100</v>
      </c>
    </row>
    <row r="1498" spans="1:76" s="202" customFormat="1" x14ac:dyDescent="0.2">
      <c r="A1498" s="222" t="s">
        <v>24</v>
      </c>
      <c r="B1498" s="89">
        <v>181</v>
      </c>
      <c r="C1498" s="215">
        <v>76</v>
      </c>
      <c r="D1498" s="215">
        <v>9</v>
      </c>
      <c r="E1498" s="215">
        <v>45</v>
      </c>
      <c r="F1498" s="215">
        <v>9</v>
      </c>
      <c r="G1498" s="21">
        <f t="shared" si="35"/>
        <v>1.089</v>
      </c>
      <c r="H1498" s="219">
        <v>1992</v>
      </c>
      <c r="I1498" s="217" t="s">
        <v>33</v>
      </c>
      <c r="J1498" s="20">
        <v>100</v>
      </c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</row>
    <row r="1499" spans="1:76" x14ac:dyDescent="0.2">
      <c r="A1499" s="223" t="s">
        <v>953</v>
      </c>
      <c r="B1499" s="89">
        <v>778</v>
      </c>
      <c r="C1499" s="215">
        <v>89</v>
      </c>
      <c r="D1499" s="215">
        <v>135</v>
      </c>
      <c r="E1499" s="215">
        <v>89</v>
      </c>
      <c r="F1499" s="221">
        <v>135</v>
      </c>
      <c r="G1499" s="21">
        <f t="shared" si="35"/>
        <v>24.029999999999998</v>
      </c>
      <c r="H1499" s="216">
        <v>2016</v>
      </c>
      <c r="I1499" s="217" t="s">
        <v>23</v>
      </c>
      <c r="J1499" s="20">
        <v>8</v>
      </c>
    </row>
    <row r="1500" spans="1:76" s="202" customFormat="1" x14ac:dyDescent="0.2">
      <c r="A1500" s="222" t="s">
        <v>24</v>
      </c>
      <c r="B1500" s="89">
        <v>171</v>
      </c>
      <c r="C1500" s="215">
        <v>76</v>
      </c>
      <c r="D1500" s="215">
        <v>135</v>
      </c>
      <c r="E1500" s="215">
        <v>57</v>
      </c>
      <c r="F1500" s="221">
        <v>135</v>
      </c>
      <c r="G1500" s="21">
        <f t="shared" si="35"/>
        <v>17.954999999999998</v>
      </c>
      <c r="H1500" s="216">
        <v>2016</v>
      </c>
      <c r="I1500" s="217" t="s">
        <v>23</v>
      </c>
      <c r="J1500" s="20">
        <v>8</v>
      </c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</row>
    <row r="1501" spans="1:76" x14ac:dyDescent="0.2">
      <c r="A1501" s="214" t="s">
        <v>954</v>
      </c>
      <c r="B1501" s="89">
        <v>987</v>
      </c>
      <c r="C1501" s="215">
        <v>89</v>
      </c>
      <c r="D1501" s="215">
        <v>25</v>
      </c>
      <c r="E1501" s="215">
        <v>89</v>
      </c>
      <c r="F1501" s="221">
        <v>25</v>
      </c>
      <c r="G1501" s="21">
        <f t="shared" si="35"/>
        <v>4.45</v>
      </c>
      <c r="H1501" s="216">
        <v>1994</v>
      </c>
      <c r="I1501" s="217" t="s">
        <v>33</v>
      </c>
      <c r="J1501" s="20">
        <v>96</v>
      </c>
    </row>
    <row r="1502" spans="1:76" s="202" customFormat="1" x14ac:dyDescent="0.2">
      <c r="A1502" s="222" t="s">
        <v>24</v>
      </c>
      <c r="B1502" s="89">
        <v>318</v>
      </c>
      <c r="C1502" s="215">
        <v>76</v>
      </c>
      <c r="D1502" s="215">
        <v>25</v>
      </c>
      <c r="E1502" s="215">
        <v>45</v>
      </c>
      <c r="F1502" s="215">
        <v>25</v>
      </c>
      <c r="G1502" s="21">
        <f t="shared" si="35"/>
        <v>3.0249999999999999</v>
      </c>
      <c r="H1502" s="219">
        <v>1994</v>
      </c>
      <c r="I1502" s="217" t="s">
        <v>33</v>
      </c>
      <c r="J1502" s="20">
        <v>96</v>
      </c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</row>
    <row r="1503" spans="1:76" x14ac:dyDescent="0.2">
      <c r="A1503" s="214" t="s">
        <v>955</v>
      </c>
      <c r="B1503" s="89">
        <v>758</v>
      </c>
      <c r="C1503" s="215">
        <v>108</v>
      </c>
      <c r="D1503" s="215">
        <v>7</v>
      </c>
      <c r="E1503" s="215">
        <v>108</v>
      </c>
      <c r="F1503" s="221">
        <v>7</v>
      </c>
      <c r="G1503" s="21">
        <f t="shared" si="35"/>
        <v>1.512</v>
      </c>
      <c r="H1503" s="216">
        <v>1990</v>
      </c>
      <c r="I1503" s="217" t="s">
        <v>33</v>
      </c>
      <c r="J1503" s="20">
        <v>100</v>
      </c>
    </row>
    <row r="1504" spans="1:76" s="202" customFormat="1" x14ac:dyDescent="0.2">
      <c r="A1504" s="222" t="s">
        <v>24</v>
      </c>
      <c r="B1504" s="89">
        <v>158</v>
      </c>
      <c r="C1504" s="215">
        <v>76</v>
      </c>
      <c r="D1504" s="215">
        <v>7</v>
      </c>
      <c r="E1504" s="215">
        <v>45</v>
      </c>
      <c r="F1504" s="215">
        <v>7</v>
      </c>
      <c r="G1504" s="21">
        <f t="shared" si="35"/>
        <v>0.84699999999999998</v>
      </c>
      <c r="H1504" s="219">
        <v>1990</v>
      </c>
      <c r="I1504" s="217" t="s">
        <v>33</v>
      </c>
      <c r="J1504" s="20">
        <v>100</v>
      </c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</row>
    <row r="1505" spans="1:76" x14ac:dyDescent="0.2">
      <c r="A1505" s="214" t="s">
        <v>956</v>
      </c>
      <c r="B1505" s="89">
        <v>759</v>
      </c>
      <c r="C1505" s="215">
        <v>108</v>
      </c>
      <c r="D1505" s="215">
        <v>10</v>
      </c>
      <c r="E1505" s="215">
        <v>108</v>
      </c>
      <c r="F1505" s="221">
        <v>10</v>
      </c>
      <c r="G1505" s="21">
        <f t="shared" si="35"/>
        <v>2.16</v>
      </c>
      <c r="H1505" s="216">
        <v>1991</v>
      </c>
      <c r="I1505" s="217" t="s">
        <v>33</v>
      </c>
      <c r="J1505" s="20">
        <v>100</v>
      </c>
    </row>
    <row r="1506" spans="1:76" s="202" customFormat="1" x14ac:dyDescent="0.2">
      <c r="A1506" s="222" t="s">
        <v>24</v>
      </c>
      <c r="B1506" s="89">
        <v>159</v>
      </c>
      <c r="C1506" s="215">
        <v>76</v>
      </c>
      <c r="D1506" s="215">
        <v>10</v>
      </c>
      <c r="E1506" s="215">
        <v>45</v>
      </c>
      <c r="F1506" s="215">
        <v>10</v>
      </c>
      <c r="G1506" s="21">
        <f t="shared" si="35"/>
        <v>1.21</v>
      </c>
      <c r="H1506" s="216">
        <v>1991</v>
      </c>
      <c r="I1506" s="217" t="s">
        <v>33</v>
      </c>
      <c r="J1506" s="20">
        <v>100</v>
      </c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</row>
    <row r="1507" spans="1:76" x14ac:dyDescent="0.2">
      <c r="A1507" s="223" t="s">
        <v>957</v>
      </c>
      <c r="B1507" s="89"/>
      <c r="C1507" s="215"/>
      <c r="D1507" s="215"/>
      <c r="E1507" s="215"/>
      <c r="F1507" s="215"/>
      <c r="G1507" s="21">
        <f t="shared" si="35"/>
        <v>0</v>
      </c>
      <c r="H1507" s="216"/>
      <c r="I1507" s="217"/>
      <c r="J1507" s="20"/>
    </row>
    <row r="1508" spans="1:76" s="202" customFormat="1" x14ac:dyDescent="0.2">
      <c r="A1508" s="222" t="s">
        <v>24</v>
      </c>
      <c r="B1508" s="89">
        <v>323</v>
      </c>
      <c r="C1508" s="215">
        <v>159</v>
      </c>
      <c r="D1508" s="215">
        <v>85</v>
      </c>
      <c r="E1508" s="215">
        <v>108</v>
      </c>
      <c r="F1508" s="215">
        <v>85</v>
      </c>
      <c r="G1508" s="21">
        <f t="shared" si="35"/>
        <v>22.695</v>
      </c>
      <c r="H1508" s="216">
        <v>2003</v>
      </c>
      <c r="I1508" s="217" t="s">
        <v>23</v>
      </c>
      <c r="J1508" s="20">
        <v>60</v>
      </c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  <c r="BX1508" s="1"/>
    </row>
    <row r="1509" spans="1:76" x14ac:dyDescent="0.2">
      <c r="A1509" s="223" t="s">
        <v>656</v>
      </c>
      <c r="B1509" s="89"/>
      <c r="C1509" s="215"/>
      <c r="D1509" s="215"/>
      <c r="E1509" s="215"/>
      <c r="F1509" s="215"/>
      <c r="G1509" s="21">
        <f t="shared" si="35"/>
        <v>0</v>
      </c>
      <c r="H1509" s="216"/>
      <c r="I1509" s="217"/>
      <c r="J1509" s="20"/>
    </row>
    <row r="1510" spans="1:76" s="202" customFormat="1" x14ac:dyDescent="0.2">
      <c r="A1510" s="222" t="s">
        <v>24</v>
      </c>
      <c r="B1510" s="89">
        <v>245</v>
      </c>
      <c r="C1510" s="215">
        <v>159</v>
      </c>
      <c r="D1510" s="215">
        <v>40</v>
      </c>
      <c r="E1510" s="215">
        <v>89</v>
      </c>
      <c r="F1510" s="215">
        <v>40</v>
      </c>
      <c r="G1510" s="21">
        <f t="shared" si="35"/>
        <v>9.92</v>
      </c>
      <c r="H1510" s="219">
        <v>1992</v>
      </c>
      <c r="I1510" s="217" t="s">
        <v>33</v>
      </c>
      <c r="J1510" s="20">
        <v>100</v>
      </c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  <c r="BX1510" s="1"/>
    </row>
    <row r="1511" spans="1:76" x14ac:dyDescent="0.2">
      <c r="A1511" s="223" t="s">
        <v>657</v>
      </c>
      <c r="B1511" s="89"/>
      <c r="C1511" s="215"/>
      <c r="D1511" s="215"/>
      <c r="E1511" s="215"/>
      <c r="F1511" s="215"/>
      <c r="G1511" s="21">
        <f t="shared" si="35"/>
        <v>0</v>
      </c>
      <c r="H1511" s="216"/>
      <c r="I1511" s="217"/>
      <c r="J1511" s="20"/>
    </row>
    <row r="1512" spans="1:76" s="202" customFormat="1" x14ac:dyDescent="0.2">
      <c r="A1512" s="222" t="s">
        <v>24</v>
      </c>
      <c r="B1512" s="89">
        <v>213</v>
      </c>
      <c r="C1512" s="215">
        <v>159</v>
      </c>
      <c r="D1512" s="215">
        <v>45</v>
      </c>
      <c r="E1512" s="215">
        <v>89</v>
      </c>
      <c r="F1512" s="215">
        <v>45</v>
      </c>
      <c r="G1512" s="21">
        <f t="shared" si="35"/>
        <v>11.16</v>
      </c>
      <c r="H1512" s="219">
        <v>1992</v>
      </c>
      <c r="I1512" s="217" t="s">
        <v>33</v>
      </c>
      <c r="J1512" s="20">
        <v>100</v>
      </c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</row>
    <row r="1513" spans="1:76" x14ac:dyDescent="0.2">
      <c r="A1513" s="223" t="s">
        <v>906</v>
      </c>
      <c r="B1513" s="89"/>
      <c r="C1513" s="215"/>
      <c r="D1513" s="215"/>
      <c r="E1513" s="215"/>
      <c r="F1513" s="215"/>
      <c r="G1513" s="21">
        <f t="shared" si="35"/>
        <v>0</v>
      </c>
      <c r="H1513" s="216"/>
      <c r="I1513" s="217"/>
      <c r="J1513" s="20"/>
    </row>
    <row r="1514" spans="1:76" s="202" customFormat="1" x14ac:dyDescent="0.2">
      <c r="A1514" s="222" t="s">
        <v>24</v>
      </c>
      <c r="B1514" s="89">
        <v>147</v>
      </c>
      <c r="C1514" s="215">
        <v>108</v>
      </c>
      <c r="D1514" s="215">
        <v>23</v>
      </c>
      <c r="E1514" s="215">
        <v>76</v>
      </c>
      <c r="F1514" s="215">
        <v>23</v>
      </c>
      <c r="G1514" s="21">
        <f t="shared" si="35"/>
        <v>4.2320000000000002</v>
      </c>
      <c r="H1514" s="216" t="s">
        <v>18</v>
      </c>
      <c r="I1514" s="217" t="s">
        <v>33</v>
      </c>
      <c r="J1514" s="20">
        <v>100</v>
      </c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  <c r="BX1514" s="1"/>
    </row>
    <row r="1515" spans="1:76" x14ac:dyDescent="0.2">
      <c r="A1515" s="223" t="s">
        <v>907</v>
      </c>
      <c r="B1515" s="89"/>
      <c r="C1515" s="215"/>
      <c r="D1515" s="215"/>
      <c r="E1515" s="215"/>
      <c r="F1515" s="215"/>
      <c r="G1515" s="21">
        <f t="shared" si="35"/>
        <v>0</v>
      </c>
      <c r="H1515" s="216"/>
      <c r="I1515" s="217"/>
      <c r="J1515" s="20"/>
    </row>
    <row r="1516" spans="1:76" s="202" customFormat="1" x14ac:dyDescent="0.2">
      <c r="A1516" s="222" t="s">
        <v>24</v>
      </c>
      <c r="B1516" s="89">
        <v>211</v>
      </c>
      <c r="C1516" s="215">
        <v>108</v>
      </c>
      <c r="D1516" s="215">
        <v>33</v>
      </c>
      <c r="E1516" s="215">
        <v>76</v>
      </c>
      <c r="F1516" s="215">
        <v>33</v>
      </c>
      <c r="G1516" s="21">
        <f t="shared" si="35"/>
        <v>6.0720000000000001</v>
      </c>
      <c r="H1516" s="216" t="s">
        <v>18</v>
      </c>
      <c r="I1516" s="217" t="s">
        <v>33</v>
      </c>
      <c r="J1516" s="20">
        <v>100</v>
      </c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  <c r="BX1516" s="1"/>
    </row>
    <row r="1517" spans="1:76" x14ac:dyDescent="0.2">
      <c r="A1517" s="223" t="s">
        <v>911</v>
      </c>
      <c r="B1517" s="89"/>
      <c r="C1517" s="215"/>
      <c r="D1517" s="215"/>
      <c r="E1517" s="215"/>
      <c r="F1517" s="215"/>
      <c r="G1517" s="21">
        <f t="shared" si="35"/>
        <v>0</v>
      </c>
      <c r="H1517" s="216"/>
      <c r="I1517" s="217"/>
      <c r="J1517" s="20"/>
    </row>
    <row r="1518" spans="1:76" s="202" customFormat="1" x14ac:dyDescent="0.2">
      <c r="A1518" s="222" t="s">
        <v>24</v>
      </c>
      <c r="B1518" s="89">
        <v>250</v>
      </c>
      <c r="C1518" s="215">
        <v>133</v>
      </c>
      <c r="D1518" s="215">
        <v>124</v>
      </c>
      <c r="E1518" s="215">
        <v>89</v>
      </c>
      <c r="F1518" s="215">
        <v>124</v>
      </c>
      <c r="G1518" s="21">
        <f t="shared" si="35"/>
        <v>27.527999999999999</v>
      </c>
      <c r="H1518" s="216" t="s">
        <v>18</v>
      </c>
      <c r="I1518" s="217" t="s">
        <v>33</v>
      </c>
      <c r="J1518" s="20">
        <v>100</v>
      </c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  <c r="BX1518" s="1"/>
    </row>
    <row r="1519" spans="1:76" s="202" customFormat="1" x14ac:dyDescent="0.2">
      <c r="A1519" s="223" t="s">
        <v>958</v>
      </c>
      <c r="B1519" s="235"/>
      <c r="C1519" s="214"/>
      <c r="D1519" s="215"/>
      <c r="E1519" s="214"/>
      <c r="F1519" s="215"/>
      <c r="G1519" s="21">
        <f t="shared" si="35"/>
        <v>0</v>
      </c>
      <c r="H1519" s="216"/>
      <c r="I1519" s="217"/>
      <c r="J1519" s="20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  <c r="BX1519" s="1"/>
    </row>
    <row r="1520" spans="1:76" s="202" customFormat="1" x14ac:dyDescent="0.2">
      <c r="A1520" s="222" t="s">
        <v>24</v>
      </c>
      <c r="B1520" s="236" t="s">
        <v>75</v>
      </c>
      <c r="C1520" s="214">
        <v>89</v>
      </c>
      <c r="D1520" s="215">
        <v>20.3</v>
      </c>
      <c r="E1520" s="214">
        <v>57</v>
      </c>
      <c r="F1520" s="215">
        <v>20.3</v>
      </c>
      <c r="G1520" s="21">
        <f t="shared" si="35"/>
        <v>2.9638</v>
      </c>
      <c r="H1520" s="216">
        <v>2018</v>
      </c>
      <c r="I1520" s="217" t="s">
        <v>23</v>
      </c>
      <c r="J1520" s="20">
        <v>0</v>
      </c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</row>
    <row r="1521" spans="1:76" s="202" customFormat="1" x14ac:dyDescent="0.2">
      <c r="A1521" s="223" t="s">
        <v>958</v>
      </c>
      <c r="B1521" s="235"/>
      <c r="C1521" s="214"/>
      <c r="D1521" s="215"/>
      <c r="E1521" s="214"/>
      <c r="F1521" s="215"/>
      <c r="G1521" s="21">
        <f t="shared" si="35"/>
        <v>0</v>
      </c>
      <c r="H1521" s="216"/>
      <c r="I1521" s="217"/>
      <c r="J1521" s="20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  <c r="BX1521" s="1"/>
    </row>
    <row r="1522" spans="1:76" s="202" customFormat="1" x14ac:dyDescent="0.2">
      <c r="A1522" s="222" t="s">
        <v>24</v>
      </c>
      <c r="B1522" s="236" t="s">
        <v>75</v>
      </c>
      <c r="C1522" s="214">
        <v>89</v>
      </c>
      <c r="D1522" s="215">
        <v>5</v>
      </c>
      <c r="E1522" s="214">
        <v>57</v>
      </c>
      <c r="F1522" s="215">
        <v>5</v>
      </c>
      <c r="G1522" s="21">
        <f t="shared" si="35"/>
        <v>0.73</v>
      </c>
      <c r="H1522" s="216">
        <v>2018</v>
      </c>
      <c r="I1522" s="217" t="s">
        <v>124</v>
      </c>
      <c r="J1522" s="20">
        <v>0</v>
      </c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  <c r="BX1522" s="1"/>
    </row>
    <row r="1523" spans="1:76" s="202" customFormat="1" x14ac:dyDescent="0.2">
      <c r="A1523" s="223" t="s">
        <v>958</v>
      </c>
      <c r="B1523" s="235"/>
      <c r="C1523" s="214"/>
      <c r="D1523" s="215"/>
      <c r="E1523" s="214"/>
      <c r="F1523" s="215"/>
      <c r="G1523" s="21">
        <f t="shared" si="35"/>
        <v>0</v>
      </c>
      <c r="H1523" s="216"/>
      <c r="I1523" s="217"/>
      <c r="J1523" s="20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</row>
    <row r="1524" spans="1:76" s="202" customFormat="1" x14ac:dyDescent="0.2">
      <c r="A1524" s="222" t="s">
        <v>24</v>
      </c>
      <c r="B1524" s="236" t="s">
        <v>75</v>
      </c>
      <c r="C1524" s="214">
        <v>89</v>
      </c>
      <c r="D1524" s="215">
        <v>32.799999999999997</v>
      </c>
      <c r="E1524" s="214">
        <v>57</v>
      </c>
      <c r="F1524" s="215">
        <v>32.799999999999997</v>
      </c>
      <c r="G1524" s="21">
        <f t="shared" si="35"/>
        <v>4.7887999999999993</v>
      </c>
      <c r="H1524" s="216">
        <v>2018</v>
      </c>
      <c r="I1524" s="217" t="s">
        <v>23</v>
      </c>
      <c r="J1524" s="20">
        <v>0</v>
      </c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  <c r="BX1524" s="1"/>
    </row>
    <row r="1525" spans="1:76" s="202" customFormat="1" x14ac:dyDescent="0.2">
      <c r="A1525" s="223" t="s">
        <v>958</v>
      </c>
      <c r="B1525" s="235"/>
      <c r="C1525" s="214"/>
      <c r="D1525" s="215"/>
      <c r="E1525" s="214"/>
      <c r="F1525" s="215"/>
      <c r="G1525" s="21">
        <f t="shared" si="35"/>
        <v>0</v>
      </c>
      <c r="H1525" s="216"/>
      <c r="I1525" s="217"/>
      <c r="J1525" s="20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  <c r="BX1525" s="1"/>
    </row>
    <row r="1526" spans="1:76" s="202" customFormat="1" x14ac:dyDescent="0.2">
      <c r="A1526" s="222" t="s">
        <v>24</v>
      </c>
      <c r="B1526" s="236" t="s">
        <v>75</v>
      </c>
      <c r="C1526" s="214">
        <v>89</v>
      </c>
      <c r="D1526" s="215">
        <v>13.1</v>
      </c>
      <c r="E1526" s="214">
        <v>57</v>
      </c>
      <c r="F1526" s="215">
        <v>13.1</v>
      </c>
      <c r="G1526" s="21">
        <f t="shared" si="35"/>
        <v>1.9125999999999999</v>
      </c>
      <c r="H1526" s="216">
        <v>2018</v>
      </c>
      <c r="I1526" s="217" t="s">
        <v>68</v>
      </c>
      <c r="J1526" s="20">
        <v>0</v>
      </c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  <c r="BX1526" s="1"/>
    </row>
    <row r="1527" spans="1:76" x14ac:dyDescent="0.2">
      <c r="A1527" s="223" t="s">
        <v>915</v>
      </c>
      <c r="B1527" s="237"/>
      <c r="C1527" s="215"/>
      <c r="D1527" s="215"/>
      <c r="E1527" s="215"/>
      <c r="F1527" s="215"/>
      <c r="G1527" s="21">
        <f t="shared" si="35"/>
        <v>0</v>
      </c>
      <c r="H1527" s="216"/>
      <c r="I1527" s="217"/>
      <c r="J1527" s="20"/>
    </row>
    <row r="1528" spans="1:76" s="202" customFormat="1" x14ac:dyDescent="0.2">
      <c r="A1528" s="222" t="s">
        <v>24</v>
      </c>
      <c r="B1528" s="89">
        <v>249</v>
      </c>
      <c r="C1528" s="215">
        <v>133</v>
      </c>
      <c r="D1528" s="215">
        <v>60</v>
      </c>
      <c r="E1528" s="215">
        <v>76</v>
      </c>
      <c r="F1528" s="215">
        <v>60</v>
      </c>
      <c r="G1528" s="21">
        <f t="shared" si="35"/>
        <v>12.54</v>
      </c>
      <c r="H1528" s="216" t="s">
        <v>18</v>
      </c>
      <c r="I1528" s="217" t="s">
        <v>33</v>
      </c>
      <c r="J1528" s="20">
        <v>100</v>
      </c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  <c r="BX1528" s="1"/>
    </row>
    <row r="1529" spans="1:76" x14ac:dyDescent="0.2">
      <c r="A1529" s="223" t="s">
        <v>913</v>
      </c>
      <c r="B1529" s="89"/>
      <c r="C1529" s="215"/>
      <c r="D1529" s="215"/>
      <c r="E1529" s="215"/>
      <c r="F1529" s="215"/>
      <c r="G1529" s="21">
        <f t="shared" si="35"/>
        <v>0</v>
      </c>
      <c r="H1529" s="216"/>
      <c r="I1529" s="217"/>
      <c r="J1529" s="20"/>
    </row>
    <row r="1530" spans="1:76" s="202" customFormat="1" x14ac:dyDescent="0.2">
      <c r="A1530" s="222" t="s">
        <v>24</v>
      </c>
      <c r="B1530" s="89">
        <v>315</v>
      </c>
      <c r="C1530" s="215">
        <v>108</v>
      </c>
      <c r="D1530" s="215">
        <v>74</v>
      </c>
      <c r="E1530" s="215">
        <v>76</v>
      </c>
      <c r="F1530" s="215">
        <v>74</v>
      </c>
      <c r="G1530" s="21">
        <f t="shared" si="35"/>
        <v>13.616</v>
      </c>
      <c r="H1530" s="216" t="s">
        <v>18</v>
      </c>
      <c r="I1530" s="217" t="s">
        <v>33</v>
      </c>
      <c r="J1530" s="20">
        <v>100</v>
      </c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  <c r="BX1530" s="1"/>
    </row>
    <row r="1531" spans="1:76" x14ac:dyDescent="0.2">
      <c r="A1531" s="223" t="s">
        <v>913</v>
      </c>
      <c r="B1531" s="89"/>
      <c r="C1531" s="215"/>
      <c r="D1531" s="215"/>
      <c r="E1531" s="215"/>
      <c r="F1531" s="215"/>
      <c r="G1531" s="21">
        <f t="shared" si="35"/>
        <v>0</v>
      </c>
      <c r="H1531" s="216"/>
      <c r="I1531" s="217"/>
      <c r="J1531" s="20"/>
    </row>
    <row r="1532" spans="1:76" s="202" customFormat="1" x14ac:dyDescent="0.2">
      <c r="A1532" s="222" t="s">
        <v>24</v>
      </c>
      <c r="B1532" s="89">
        <v>315</v>
      </c>
      <c r="C1532" s="215">
        <v>108</v>
      </c>
      <c r="D1532" s="215">
        <v>5</v>
      </c>
      <c r="E1532" s="215">
        <v>76</v>
      </c>
      <c r="F1532" s="215">
        <v>5</v>
      </c>
      <c r="G1532" s="21">
        <f t="shared" si="35"/>
        <v>0.92</v>
      </c>
      <c r="H1532" s="216" t="s">
        <v>18</v>
      </c>
      <c r="I1532" s="217" t="s">
        <v>33</v>
      </c>
      <c r="J1532" s="20">
        <v>100</v>
      </c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</row>
    <row r="1533" spans="1:76" x14ac:dyDescent="0.2">
      <c r="A1533" s="223" t="s">
        <v>959</v>
      </c>
      <c r="B1533" s="89"/>
      <c r="C1533" s="215"/>
      <c r="D1533" s="215"/>
      <c r="E1533" s="215"/>
      <c r="F1533" s="215"/>
      <c r="G1533" s="21">
        <f t="shared" si="35"/>
        <v>0</v>
      </c>
      <c r="H1533" s="216"/>
      <c r="I1533" s="217"/>
      <c r="J1533" s="20"/>
    </row>
    <row r="1534" spans="1:76" s="202" customFormat="1" x14ac:dyDescent="0.2">
      <c r="A1534" s="222" t="s">
        <v>24</v>
      </c>
      <c r="B1534" s="89">
        <v>264</v>
      </c>
      <c r="C1534" s="215">
        <v>57</v>
      </c>
      <c r="D1534" s="215">
        <v>27</v>
      </c>
      <c r="E1534" s="215">
        <v>45</v>
      </c>
      <c r="F1534" s="215">
        <v>27</v>
      </c>
      <c r="G1534" s="21">
        <f t="shared" si="35"/>
        <v>2.754</v>
      </c>
      <c r="H1534" s="216">
        <v>1989</v>
      </c>
      <c r="I1534" s="217" t="s">
        <v>33</v>
      </c>
      <c r="J1534" s="20">
        <v>100</v>
      </c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  <c r="BX1534" s="1"/>
    </row>
    <row r="1535" spans="1:76" x14ac:dyDescent="0.2">
      <c r="A1535" s="223" t="s">
        <v>960</v>
      </c>
      <c r="B1535" s="89"/>
      <c r="C1535" s="215"/>
      <c r="D1535" s="215"/>
      <c r="E1535" s="215"/>
      <c r="F1535" s="215"/>
      <c r="G1535" s="21">
        <f t="shared" si="35"/>
        <v>0</v>
      </c>
      <c r="H1535" s="217"/>
      <c r="I1535" s="217"/>
      <c r="J1535" s="20"/>
    </row>
    <row r="1536" spans="1:76" s="202" customFormat="1" x14ac:dyDescent="0.2">
      <c r="A1536" s="222" t="s">
        <v>24</v>
      </c>
      <c r="B1536" s="89">
        <v>265</v>
      </c>
      <c r="C1536" s="215">
        <v>108</v>
      </c>
      <c r="D1536" s="215">
        <v>69</v>
      </c>
      <c r="E1536" s="215">
        <v>57</v>
      </c>
      <c r="F1536" s="215">
        <v>69</v>
      </c>
      <c r="G1536" s="21">
        <f t="shared" si="35"/>
        <v>11.385</v>
      </c>
      <c r="H1536" s="216">
        <v>2003</v>
      </c>
      <c r="I1536" s="217" t="s">
        <v>23</v>
      </c>
      <c r="J1536" s="20">
        <v>60</v>
      </c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</row>
    <row r="1537" spans="1:76" s="202" customFormat="1" x14ac:dyDescent="0.2">
      <c r="A1537" s="222" t="s">
        <v>24</v>
      </c>
      <c r="B1537" s="89">
        <v>1159</v>
      </c>
      <c r="C1537" s="215">
        <v>89</v>
      </c>
      <c r="D1537" s="215">
        <v>61</v>
      </c>
      <c r="E1537" s="215">
        <v>57</v>
      </c>
      <c r="F1537" s="221">
        <v>61</v>
      </c>
      <c r="G1537" s="21">
        <f t="shared" si="35"/>
        <v>8.9059999999999988</v>
      </c>
      <c r="H1537" s="216">
        <v>2003</v>
      </c>
      <c r="I1537" s="217" t="s">
        <v>23</v>
      </c>
      <c r="J1537" s="20">
        <v>60</v>
      </c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</row>
    <row r="1538" spans="1:76" s="202" customFormat="1" x14ac:dyDescent="0.2">
      <c r="A1538" s="222" t="s">
        <v>24</v>
      </c>
      <c r="B1538" s="89">
        <v>1159</v>
      </c>
      <c r="C1538" s="215">
        <v>89</v>
      </c>
      <c r="D1538" s="215">
        <v>4</v>
      </c>
      <c r="E1538" s="215">
        <v>57</v>
      </c>
      <c r="F1538" s="215">
        <v>4</v>
      </c>
      <c r="G1538" s="21">
        <f t="shared" si="35"/>
        <v>0.58399999999999996</v>
      </c>
      <c r="H1538" s="216">
        <v>2004</v>
      </c>
      <c r="I1538" s="217" t="s">
        <v>23</v>
      </c>
      <c r="J1538" s="20">
        <v>56</v>
      </c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</row>
    <row r="1539" spans="1:76" s="202" customFormat="1" x14ac:dyDescent="0.2">
      <c r="A1539" s="222" t="s">
        <v>24</v>
      </c>
      <c r="B1539" s="89">
        <v>1158</v>
      </c>
      <c r="C1539" s="215">
        <v>76</v>
      </c>
      <c r="D1539" s="215">
        <v>10</v>
      </c>
      <c r="E1539" s="215">
        <v>45</v>
      </c>
      <c r="F1539" s="215">
        <v>10</v>
      </c>
      <c r="G1539" s="21">
        <f t="shared" si="35"/>
        <v>1.21</v>
      </c>
      <c r="H1539" s="216">
        <v>2003</v>
      </c>
      <c r="I1539" s="217" t="s">
        <v>23</v>
      </c>
      <c r="J1539" s="20">
        <v>60</v>
      </c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</row>
    <row r="1540" spans="1:76" s="202" customFormat="1" x14ac:dyDescent="0.2">
      <c r="A1540" s="222" t="s">
        <v>24</v>
      </c>
      <c r="B1540" s="89">
        <v>1160</v>
      </c>
      <c r="C1540" s="215">
        <v>76</v>
      </c>
      <c r="D1540" s="215">
        <v>5</v>
      </c>
      <c r="E1540" s="215">
        <v>45</v>
      </c>
      <c r="F1540" s="215">
        <v>5</v>
      </c>
      <c r="G1540" s="21">
        <f t="shared" si="35"/>
        <v>0.60499999999999998</v>
      </c>
      <c r="H1540" s="216">
        <v>2004</v>
      </c>
      <c r="I1540" s="217" t="s">
        <v>23</v>
      </c>
      <c r="J1540" s="20">
        <v>56</v>
      </c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</row>
    <row r="1541" spans="1:76" x14ac:dyDescent="0.2">
      <c r="A1541" s="238"/>
      <c r="B1541" s="239"/>
      <c r="C1541" s="240"/>
      <c r="D1541" s="240"/>
      <c r="E1541" s="240"/>
      <c r="F1541" s="240"/>
      <c r="G1541" s="240"/>
      <c r="H1541" s="241"/>
      <c r="I1541" s="241"/>
      <c r="J1541" s="42"/>
    </row>
    <row r="1542" spans="1:76" s="36" customFormat="1" x14ac:dyDescent="0.2">
      <c r="A1542" s="31" t="s">
        <v>58</v>
      </c>
      <c r="B1542" s="47"/>
      <c r="C1542" s="39"/>
      <c r="D1542" s="39">
        <f>SUM(D1477:D1541)</f>
        <v>1846.1999999999998</v>
      </c>
      <c r="E1542" s="39"/>
      <c r="F1542" s="39">
        <f>SUM(F1477:F1541)</f>
        <v>1846.1999999999998</v>
      </c>
      <c r="G1542" s="39">
        <f>SUM(G1477:G1541)</f>
        <v>366.58420000000007</v>
      </c>
      <c r="H1542" s="39"/>
      <c r="I1542" s="39"/>
      <c r="J1542" s="35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</row>
    <row r="1543" spans="1:76" s="36" customFormat="1" x14ac:dyDescent="0.2">
      <c r="A1543" s="37" t="s">
        <v>59</v>
      </c>
      <c r="B1543" s="48"/>
      <c r="C1543" s="39"/>
      <c r="D1543" s="39"/>
      <c r="E1543" s="39"/>
      <c r="F1543" s="39"/>
      <c r="G1543" s="39"/>
      <c r="H1543" s="39"/>
      <c r="I1543" s="39"/>
      <c r="J1543" s="63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</row>
    <row r="1544" spans="1:76" s="36" customFormat="1" x14ac:dyDescent="0.2">
      <c r="A1544" s="37" t="s">
        <v>60</v>
      </c>
      <c r="B1544" s="48"/>
      <c r="C1544" s="39"/>
      <c r="D1544" s="39">
        <f>D1542-D1545</f>
        <v>555</v>
      </c>
      <c r="E1544" s="39"/>
      <c r="F1544" s="39">
        <f>F1542-F1545</f>
        <v>555</v>
      </c>
      <c r="G1544" s="39"/>
      <c r="H1544" s="39"/>
      <c r="I1544" s="39"/>
      <c r="J1544" s="35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</row>
    <row r="1545" spans="1:76" s="36" customFormat="1" x14ac:dyDescent="0.2">
      <c r="A1545" s="37" t="s">
        <v>24</v>
      </c>
      <c r="B1545" s="48"/>
      <c r="C1545" s="39"/>
      <c r="D1545" s="39">
        <f>SUMIF($A$1477:$A$1541,"ГВС",D1477:D1541)</f>
        <v>1291.1999999999998</v>
      </c>
      <c r="E1545" s="39"/>
      <c r="F1545" s="39">
        <f>SUMIF($A$1477:$A$1541,"ГВС",F1477:F1541)</f>
        <v>1291.1999999999998</v>
      </c>
      <c r="G1545" s="39"/>
      <c r="H1545" s="39"/>
      <c r="I1545" s="39"/>
      <c r="J1545" s="35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</row>
    <row r="1546" spans="1:76" s="36" customFormat="1" x14ac:dyDescent="0.2">
      <c r="A1546" s="31" t="s">
        <v>61</v>
      </c>
      <c r="B1546" s="49"/>
      <c r="C1546" s="291">
        <f>D1542+F1542</f>
        <v>3692.3999999999996</v>
      </c>
      <c r="D1546" s="292"/>
      <c r="E1546" s="292"/>
      <c r="F1546" s="293"/>
      <c r="G1546" s="50"/>
      <c r="H1546" s="39"/>
      <c r="I1546" s="39"/>
      <c r="J1546" s="42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</row>
    <row r="1547" spans="1:76" ht="15" x14ac:dyDescent="0.2">
      <c r="A1547" s="14" t="s">
        <v>961</v>
      </c>
      <c r="B1547" s="52"/>
      <c r="C1547" s="15"/>
      <c r="D1547" s="14"/>
      <c r="E1547" s="15"/>
      <c r="F1547" s="14"/>
      <c r="G1547" s="14"/>
      <c r="H1547" s="15"/>
      <c r="I1547" s="14"/>
      <c r="J1547" s="24"/>
    </row>
    <row r="1548" spans="1:76" x14ac:dyDescent="0.2">
      <c r="A1548" s="26" t="s">
        <v>962</v>
      </c>
      <c r="B1548" s="89">
        <v>425</v>
      </c>
      <c r="C1548" s="20">
        <v>219</v>
      </c>
      <c r="D1548" s="20">
        <v>105.1</v>
      </c>
      <c r="E1548" s="20">
        <v>219</v>
      </c>
      <c r="F1548" s="201">
        <v>105.1</v>
      </c>
      <c r="G1548" s="21">
        <f t="shared" ref="G1548:G1611" si="36">((C1548/1000)*D1548)+((E1548/1000)*F1548)</f>
        <v>46.033799999999999</v>
      </c>
      <c r="H1548" s="22">
        <v>2017</v>
      </c>
      <c r="I1548" s="23" t="s">
        <v>23</v>
      </c>
      <c r="J1548" s="20">
        <v>4</v>
      </c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</row>
    <row r="1549" spans="1:76" x14ac:dyDescent="0.2">
      <c r="A1549" s="30" t="s">
        <v>24</v>
      </c>
      <c r="B1549" s="89">
        <v>124</v>
      </c>
      <c r="C1549" s="20">
        <v>108</v>
      </c>
      <c r="D1549" s="20">
        <v>105.1</v>
      </c>
      <c r="E1549" s="20">
        <v>89</v>
      </c>
      <c r="F1549" s="201">
        <v>105.1</v>
      </c>
      <c r="G1549" s="21">
        <f t="shared" si="36"/>
        <v>20.704699999999999</v>
      </c>
      <c r="H1549" s="22">
        <v>2017</v>
      </c>
      <c r="I1549" s="23" t="s">
        <v>23</v>
      </c>
      <c r="J1549" s="20">
        <v>4</v>
      </c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</row>
    <row r="1550" spans="1:76" x14ac:dyDescent="0.2">
      <c r="A1550" s="26"/>
      <c r="B1550" s="89">
        <v>425</v>
      </c>
      <c r="C1550" s="20">
        <v>159</v>
      </c>
      <c r="D1550" s="20">
        <v>8</v>
      </c>
      <c r="E1550" s="20">
        <v>159</v>
      </c>
      <c r="F1550" s="201">
        <v>8</v>
      </c>
      <c r="G1550" s="21">
        <f t="shared" si="36"/>
        <v>2.544</v>
      </c>
      <c r="H1550" s="22">
        <v>2013</v>
      </c>
      <c r="I1550" s="23" t="s">
        <v>23</v>
      </c>
      <c r="J1550" s="20">
        <v>20</v>
      </c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</row>
    <row r="1551" spans="1:76" x14ac:dyDescent="0.2">
      <c r="A1551" s="30" t="s">
        <v>24</v>
      </c>
      <c r="B1551" s="89">
        <v>124</v>
      </c>
      <c r="C1551" s="20">
        <v>108</v>
      </c>
      <c r="D1551" s="20">
        <v>8</v>
      </c>
      <c r="E1551" s="20">
        <v>76</v>
      </c>
      <c r="F1551" s="201">
        <v>8</v>
      </c>
      <c r="G1551" s="21">
        <f t="shared" si="36"/>
        <v>1.472</v>
      </c>
      <c r="H1551" s="22">
        <v>2013</v>
      </c>
      <c r="I1551" s="23" t="s">
        <v>23</v>
      </c>
      <c r="J1551" s="20">
        <v>20</v>
      </c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</row>
    <row r="1552" spans="1:76" x14ac:dyDescent="0.2">
      <c r="A1552" s="26" t="s">
        <v>963</v>
      </c>
      <c r="B1552" s="89">
        <v>1052</v>
      </c>
      <c r="C1552" s="20">
        <v>133</v>
      </c>
      <c r="D1552" s="20">
        <v>6</v>
      </c>
      <c r="E1552" s="20">
        <v>133</v>
      </c>
      <c r="F1552" s="201">
        <v>6</v>
      </c>
      <c r="G1552" s="21">
        <f t="shared" si="36"/>
        <v>1.5960000000000001</v>
      </c>
      <c r="H1552" s="22">
        <v>2013</v>
      </c>
      <c r="I1552" s="23" t="s">
        <v>23</v>
      </c>
      <c r="J1552" s="20">
        <v>20</v>
      </c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</row>
    <row r="1553" spans="1:76" x14ac:dyDescent="0.2">
      <c r="A1553" s="30" t="s">
        <v>964</v>
      </c>
      <c r="B1553" s="89">
        <v>329</v>
      </c>
      <c r="C1553" s="20">
        <v>76</v>
      </c>
      <c r="D1553" s="20">
        <v>6.5</v>
      </c>
      <c r="E1553" s="20">
        <v>32</v>
      </c>
      <c r="F1553" s="201">
        <v>6.5</v>
      </c>
      <c r="G1553" s="21">
        <f t="shared" si="36"/>
        <v>0.70199999999999996</v>
      </c>
      <c r="H1553" s="22">
        <v>2017</v>
      </c>
      <c r="I1553" s="23" t="s">
        <v>23</v>
      </c>
      <c r="J1553" s="20">
        <v>4</v>
      </c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</row>
    <row r="1554" spans="1:76" x14ac:dyDescent="0.2">
      <c r="A1554" s="26" t="s">
        <v>965</v>
      </c>
      <c r="B1554" s="89">
        <v>1053</v>
      </c>
      <c r="C1554" s="20">
        <v>159</v>
      </c>
      <c r="D1554" s="20">
        <v>22.1</v>
      </c>
      <c r="E1554" s="20">
        <v>159</v>
      </c>
      <c r="F1554" s="201">
        <v>22.1</v>
      </c>
      <c r="G1554" s="21">
        <f t="shared" si="36"/>
        <v>7.0278000000000009</v>
      </c>
      <c r="H1554" s="22">
        <v>2017</v>
      </c>
      <c r="I1554" s="23" t="s">
        <v>23</v>
      </c>
      <c r="J1554" s="20">
        <v>4</v>
      </c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</row>
    <row r="1555" spans="1:76" x14ac:dyDescent="0.2">
      <c r="A1555" s="26" t="s">
        <v>966</v>
      </c>
      <c r="B1555" s="89">
        <v>1063</v>
      </c>
      <c r="C1555" s="20">
        <v>89</v>
      </c>
      <c r="D1555" s="20">
        <v>3</v>
      </c>
      <c r="E1555" s="20">
        <v>89</v>
      </c>
      <c r="F1555" s="201">
        <v>3</v>
      </c>
      <c r="G1555" s="21">
        <f t="shared" si="36"/>
        <v>0.53400000000000003</v>
      </c>
      <c r="H1555" s="22">
        <v>2017</v>
      </c>
      <c r="I1555" s="23" t="s">
        <v>23</v>
      </c>
      <c r="J1555" s="20">
        <v>4</v>
      </c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</row>
    <row r="1556" spans="1:76" x14ac:dyDescent="0.2">
      <c r="A1556" s="26" t="s">
        <v>967</v>
      </c>
      <c r="B1556" s="89">
        <v>1067</v>
      </c>
      <c r="C1556" s="20">
        <v>159</v>
      </c>
      <c r="D1556" s="20">
        <v>30.6</v>
      </c>
      <c r="E1556" s="20">
        <v>159</v>
      </c>
      <c r="F1556" s="201">
        <v>30.6</v>
      </c>
      <c r="G1556" s="21">
        <f t="shared" si="36"/>
        <v>9.7308000000000003</v>
      </c>
      <c r="H1556" s="22">
        <v>2017</v>
      </c>
      <c r="I1556" s="23" t="s">
        <v>23</v>
      </c>
      <c r="J1556" s="20">
        <v>4</v>
      </c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</row>
    <row r="1557" spans="1:76" x14ac:dyDescent="0.2">
      <c r="A1557" s="26" t="s">
        <v>968</v>
      </c>
      <c r="B1557" s="89">
        <v>342</v>
      </c>
      <c r="C1557" s="20">
        <v>108</v>
      </c>
      <c r="D1557" s="20">
        <v>53.8</v>
      </c>
      <c r="E1557" s="20">
        <v>76</v>
      </c>
      <c r="F1557" s="201">
        <v>53.8</v>
      </c>
      <c r="G1557" s="21">
        <f t="shared" si="36"/>
        <v>9.8992000000000004</v>
      </c>
      <c r="H1557" s="22">
        <v>2017</v>
      </c>
      <c r="I1557" s="23" t="s">
        <v>23</v>
      </c>
      <c r="J1557" s="20">
        <v>4</v>
      </c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</row>
    <row r="1558" spans="1:76" x14ac:dyDescent="0.2">
      <c r="A1558" s="19"/>
      <c r="B1558" s="89"/>
      <c r="C1558" s="20"/>
      <c r="D1558" s="20"/>
      <c r="E1558" s="20"/>
      <c r="F1558" s="201"/>
      <c r="G1558" s="21">
        <f t="shared" si="36"/>
        <v>0</v>
      </c>
      <c r="H1558" s="22"/>
      <c r="I1558" s="23"/>
      <c r="J1558" s="20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</row>
    <row r="1559" spans="1:76" x14ac:dyDescent="0.2">
      <c r="A1559" s="26" t="s">
        <v>969</v>
      </c>
      <c r="B1559" s="89">
        <v>1069</v>
      </c>
      <c r="C1559" s="20">
        <v>273</v>
      </c>
      <c r="D1559" s="20">
        <v>99</v>
      </c>
      <c r="E1559" s="20">
        <v>273</v>
      </c>
      <c r="F1559" s="201">
        <v>99</v>
      </c>
      <c r="G1559" s="21">
        <f t="shared" si="36"/>
        <v>54.054000000000002</v>
      </c>
      <c r="H1559" s="22">
        <v>1975</v>
      </c>
      <c r="I1559" s="23" t="s">
        <v>33</v>
      </c>
      <c r="J1559" s="20">
        <v>100</v>
      </c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</row>
    <row r="1560" spans="1:76" x14ac:dyDescent="0.2">
      <c r="A1560" s="30" t="s">
        <v>24</v>
      </c>
      <c r="B1560" s="89">
        <v>344</v>
      </c>
      <c r="C1560" s="20">
        <v>159</v>
      </c>
      <c r="D1560" s="20">
        <v>99</v>
      </c>
      <c r="E1560" s="20">
        <v>159</v>
      </c>
      <c r="F1560" s="201">
        <v>99</v>
      </c>
      <c r="G1560" s="21">
        <f t="shared" si="36"/>
        <v>31.481999999999999</v>
      </c>
      <c r="H1560" s="22">
        <v>1975</v>
      </c>
      <c r="I1560" s="23" t="s">
        <v>33</v>
      </c>
      <c r="J1560" s="20">
        <v>100</v>
      </c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</row>
    <row r="1561" spans="1:76" x14ac:dyDescent="0.2">
      <c r="A1561" s="26" t="s">
        <v>970</v>
      </c>
      <c r="B1561" s="89">
        <v>1071</v>
      </c>
      <c r="C1561" s="20">
        <v>219</v>
      </c>
      <c r="D1561" s="20">
        <v>16</v>
      </c>
      <c r="E1561" s="20">
        <v>219</v>
      </c>
      <c r="F1561" s="201">
        <v>16</v>
      </c>
      <c r="G1561" s="21">
        <f t="shared" si="36"/>
        <v>7.008</v>
      </c>
      <c r="H1561" s="22">
        <v>1975</v>
      </c>
      <c r="I1561" s="23" t="s">
        <v>33</v>
      </c>
      <c r="J1561" s="20">
        <v>100</v>
      </c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</row>
    <row r="1562" spans="1:76" x14ac:dyDescent="0.2">
      <c r="A1562" s="30" t="s">
        <v>24</v>
      </c>
      <c r="B1562" s="89">
        <v>346</v>
      </c>
      <c r="C1562" s="20">
        <v>76</v>
      </c>
      <c r="D1562" s="20">
        <v>16</v>
      </c>
      <c r="E1562" s="20">
        <v>76</v>
      </c>
      <c r="F1562" s="201">
        <v>16</v>
      </c>
      <c r="G1562" s="21">
        <f t="shared" si="36"/>
        <v>2.4319999999999999</v>
      </c>
      <c r="H1562" s="22">
        <v>1975</v>
      </c>
      <c r="I1562" s="23" t="s">
        <v>33</v>
      </c>
      <c r="J1562" s="20">
        <v>100</v>
      </c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</row>
    <row r="1563" spans="1:76" x14ac:dyDescent="0.2">
      <c r="A1563" s="26" t="s">
        <v>971</v>
      </c>
      <c r="B1563" s="89">
        <v>1072</v>
      </c>
      <c r="C1563" s="20">
        <v>133</v>
      </c>
      <c r="D1563" s="20">
        <v>58</v>
      </c>
      <c r="E1563" s="20">
        <v>133</v>
      </c>
      <c r="F1563" s="201">
        <v>58</v>
      </c>
      <c r="G1563" s="21">
        <f t="shared" si="36"/>
        <v>15.428000000000001</v>
      </c>
      <c r="H1563" s="22">
        <v>1975</v>
      </c>
      <c r="I1563" s="23" t="s">
        <v>33</v>
      </c>
      <c r="J1563" s="20">
        <v>100</v>
      </c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</row>
    <row r="1564" spans="1:76" x14ac:dyDescent="0.2">
      <c r="A1564" s="26" t="s">
        <v>972</v>
      </c>
      <c r="B1564" s="89">
        <v>1074</v>
      </c>
      <c r="C1564" s="20">
        <v>133</v>
      </c>
      <c r="D1564" s="20">
        <v>58</v>
      </c>
      <c r="E1564" s="20">
        <v>133</v>
      </c>
      <c r="F1564" s="201">
        <v>58</v>
      </c>
      <c r="G1564" s="21">
        <f t="shared" si="36"/>
        <v>15.428000000000001</v>
      </c>
      <c r="H1564" s="22">
        <v>1975</v>
      </c>
      <c r="I1564" s="23" t="s">
        <v>33</v>
      </c>
      <c r="J1564" s="20">
        <v>100</v>
      </c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</row>
    <row r="1565" spans="1:76" x14ac:dyDescent="0.2">
      <c r="A1565" s="26" t="s">
        <v>973</v>
      </c>
      <c r="B1565" s="89">
        <v>1074</v>
      </c>
      <c r="C1565" s="20">
        <v>133</v>
      </c>
      <c r="D1565" s="20">
        <v>33.200000000000003</v>
      </c>
      <c r="E1565" s="20">
        <v>133</v>
      </c>
      <c r="F1565" s="201">
        <v>33.200000000000003</v>
      </c>
      <c r="G1565" s="21">
        <f t="shared" si="36"/>
        <v>8.8312000000000008</v>
      </c>
      <c r="H1565" s="22">
        <v>2017</v>
      </c>
      <c r="I1565" s="23" t="s">
        <v>23</v>
      </c>
      <c r="J1565" s="20">
        <v>4</v>
      </c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</row>
    <row r="1566" spans="1:76" x14ac:dyDescent="0.2">
      <c r="A1566" s="26"/>
      <c r="B1566" s="89">
        <v>1074</v>
      </c>
      <c r="C1566" s="20">
        <v>133</v>
      </c>
      <c r="D1566" s="20">
        <v>14.9</v>
      </c>
      <c r="E1566" s="20">
        <v>133</v>
      </c>
      <c r="F1566" s="201">
        <v>14.9</v>
      </c>
      <c r="G1566" s="21">
        <f t="shared" si="36"/>
        <v>3.9634000000000005</v>
      </c>
      <c r="H1566" s="22">
        <v>2017</v>
      </c>
      <c r="I1566" s="23" t="s">
        <v>177</v>
      </c>
      <c r="J1566" s="20">
        <v>4</v>
      </c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</row>
    <row r="1567" spans="1:76" x14ac:dyDescent="0.2">
      <c r="A1567" s="26" t="s">
        <v>974</v>
      </c>
      <c r="B1567" s="89">
        <v>1075</v>
      </c>
      <c r="C1567" s="20">
        <v>76</v>
      </c>
      <c r="D1567" s="20">
        <v>98.3</v>
      </c>
      <c r="E1567" s="20">
        <v>76</v>
      </c>
      <c r="F1567" s="201">
        <v>98.3</v>
      </c>
      <c r="G1567" s="21">
        <f t="shared" si="36"/>
        <v>14.941599999999999</v>
      </c>
      <c r="H1567" s="22">
        <v>2015</v>
      </c>
      <c r="I1567" s="23" t="s">
        <v>23</v>
      </c>
      <c r="J1567" s="20">
        <v>12</v>
      </c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</row>
    <row r="1568" spans="1:76" x14ac:dyDescent="0.2">
      <c r="A1568" s="26"/>
      <c r="B1568" s="89">
        <v>1075</v>
      </c>
      <c r="C1568" s="20">
        <v>76</v>
      </c>
      <c r="D1568" s="20">
        <v>7.7</v>
      </c>
      <c r="E1568" s="20">
        <v>76</v>
      </c>
      <c r="F1568" s="201">
        <v>7.7</v>
      </c>
      <c r="G1568" s="21">
        <f t="shared" si="36"/>
        <v>1.1704000000000001</v>
      </c>
      <c r="H1568" s="22">
        <v>2015</v>
      </c>
      <c r="I1568" s="23" t="s">
        <v>33</v>
      </c>
      <c r="J1568" s="20">
        <v>12</v>
      </c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</row>
    <row r="1569" spans="1:76" x14ac:dyDescent="0.2">
      <c r="A1569" s="26" t="s">
        <v>975</v>
      </c>
      <c r="B1569" s="89">
        <v>1106</v>
      </c>
      <c r="C1569" s="20">
        <v>108</v>
      </c>
      <c r="D1569" s="20">
        <v>11</v>
      </c>
      <c r="E1569" s="20">
        <v>108</v>
      </c>
      <c r="F1569" s="201">
        <v>11</v>
      </c>
      <c r="G1569" s="21">
        <f t="shared" si="36"/>
        <v>2.3759999999999999</v>
      </c>
      <c r="H1569" s="22">
        <v>1975</v>
      </c>
      <c r="I1569" s="23" t="s">
        <v>33</v>
      </c>
      <c r="J1569" s="20">
        <v>100</v>
      </c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</row>
    <row r="1570" spans="1:76" x14ac:dyDescent="0.2">
      <c r="A1570" s="26" t="s">
        <v>976</v>
      </c>
      <c r="B1570" s="89">
        <v>1073</v>
      </c>
      <c r="C1570" s="20">
        <v>108</v>
      </c>
      <c r="D1570" s="20">
        <v>39</v>
      </c>
      <c r="E1570" s="20">
        <v>108</v>
      </c>
      <c r="F1570" s="201">
        <v>39</v>
      </c>
      <c r="G1570" s="21">
        <f t="shared" si="36"/>
        <v>8.4239999999999995</v>
      </c>
      <c r="H1570" s="22">
        <v>1975</v>
      </c>
      <c r="I1570" s="23" t="s">
        <v>33</v>
      </c>
      <c r="J1570" s="20">
        <v>100</v>
      </c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</row>
    <row r="1571" spans="1:76" x14ac:dyDescent="0.2">
      <c r="A1571" s="30" t="s">
        <v>24</v>
      </c>
      <c r="B1571" s="89">
        <v>348</v>
      </c>
      <c r="C1571" s="20">
        <v>76</v>
      </c>
      <c r="D1571" s="20">
        <v>31</v>
      </c>
      <c r="E1571" s="20"/>
      <c r="F1571" s="201"/>
      <c r="G1571" s="21">
        <f t="shared" si="36"/>
        <v>2.3559999999999999</v>
      </c>
      <c r="H1571" s="22">
        <v>1975</v>
      </c>
      <c r="I1571" s="23" t="s">
        <v>33</v>
      </c>
      <c r="J1571" s="20">
        <v>100</v>
      </c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</row>
    <row r="1572" spans="1:76" x14ac:dyDescent="0.2">
      <c r="A1572" s="30" t="s">
        <v>24</v>
      </c>
      <c r="B1572" s="89">
        <v>348</v>
      </c>
      <c r="C1572" s="20">
        <v>89</v>
      </c>
      <c r="D1572" s="20">
        <v>8</v>
      </c>
      <c r="E1572" s="20"/>
      <c r="F1572" s="201"/>
      <c r="G1572" s="21">
        <f t="shared" si="36"/>
        <v>0.71199999999999997</v>
      </c>
      <c r="H1572" s="22">
        <v>1975</v>
      </c>
      <c r="I1572" s="23" t="s">
        <v>33</v>
      </c>
      <c r="J1572" s="20">
        <v>100</v>
      </c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</row>
    <row r="1573" spans="1:76" x14ac:dyDescent="0.2">
      <c r="A1573" s="26" t="s">
        <v>977</v>
      </c>
      <c r="B1573" s="89">
        <v>1070</v>
      </c>
      <c r="C1573" s="20">
        <v>108</v>
      </c>
      <c r="D1573" s="20">
        <v>55</v>
      </c>
      <c r="E1573" s="20">
        <v>108</v>
      </c>
      <c r="F1573" s="201">
        <v>55</v>
      </c>
      <c r="G1573" s="21">
        <f t="shared" si="36"/>
        <v>11.879999999999999</v>
      </c>
      <c r="H1573" s="22">
        <v>1975</v>
      </c>
      <c r="I1573" s="23" t="s">
        <v>33</v>
      </c>
      <c r="J1573" s="20">
        <v>100</v>
      </c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</row>
    <row r="1574" spans="1:76" x14ac:dyDescent="0.2">
      <c r="A1574" s="26" t="s">
        <v>978</v>
      </c>
      <c r="B1574" s="89">
        <v>1055</v>
      </c>
      <c r="C1574" s="20">
        <v>108</v>
      </c>
      <c r="D1574" s="20">
        <v>52</v>
      </c>
      <c r="E1574" s="20">
        <v>108</v>
      </c>
      <c r="F1574" s="201">
        <v>52</v>
      </c>
      <c r="G1574" s="21">
        <f t="shared" si="36"/>
        <v>11.231999999999999</v>
      </c>
      <c r="H1574" s="22">
        <v>1980</v>
      </c>
      <c r="I1574" s="23" t="s">
        <v>33</v>
      </c>
      <c r="J1574" s="20">
        <v>100</v>
      </c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</row>
    <row r="1575" spans="1:76" x14ac:dyDescent="0.2">
      <c r="A1575" s="26" t="s">
        <v>979</v>
      </c>
      <c r="B1575" s="89"/>
      <c r="C1575" s="20"/>
      <c r="D1575" s="20"/>
      <c r="E1575" s="20"/>
      <c r="F1575" s="201"/>
      <c r="G1575" s="21">
        <f t="shared" si="36"/>
        <v>0</v>
      </c>
      <c r="H1575" s="22"/>
      <c r="I1575" s="23"/>
      <c r="J1575" s="20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</row>
    <row r="1576" spans="1:76" x14ac:dyDescent="0.2">
      <c r="A1576" s="30" t="s">
        <v>24</v>
      </c>
      <c r="B1576" s="89">
        <v>144</v>
      </c>
      <c r="C1576" s="20">
        <v>57</v>
      </c>
      <c r="D1576" s="20">
        <v>58</v>
      </c>
      <c r="E1576" s="20">
        <v>57</v>
      </c>
      <c r="F1576" s="201">
        <v>58</v>
      </c>
      <c r="G1576" s="21">
        <f t="shared" si="36"/>
        <v>6.6120000000000001</v>
      </c>
      <c r="H1576" s="22">
        <v>1975</v>
      </c>
      <c r="I1576" s="23" t="s">
        <v>33</v>
      </c>
      <c r="J1576" s="20">
        <v>100</v>
      </c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</row>
    <row r="1577" spans="1:76" x14ac:dyDescent="0.2">
      <c r="A1577" s="26" t="s">
        <v>980</v>
      </c>
      <c r="B1577" s="89">
        <v>1068</v>
      </c>
      <c r="C1577" s="20">
        <v>133</v>
      </c>
      <c r="D1577" s="20">
        <v>23.4</v>
      </c>
      <c r="E1577" s="20">
        <v>133</v>
      </c>
      <c r="F1577" s="201">
        <v>23.4</v>
      </c>
      <c r="G1577" s="21">
        <f t="shared" si="36"/>
        <v>6.2244000000000002</v>
      </c>
      <c r="H1577" s="22">
        <v>2017</v>
      </c>
      <c r="I1577" s="23" t="s">
        <v>33</v>
      </c>
      <c r="J1577" s="20">
        <v>4</v>
      </c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</row>
    <row r="1578" spans="1:76" x14ac:dyDescent="0.2">
      <c r="A1578" s="30" t="s">
        <v>24</v>
      </c>
      <c r="B1578" s="89">
        <v>343</v>
      </c>
      <c r="C1578" s="20">
        <v>108</v>
      </c>
      <c r="D1578" s="20">
        <v>23.4</v>
      </c>
      <c r="E1578" s="20">
        <v>57</v>
      </c>
      <c r="F1578" s="201">
        <v>23.4</v>
      </c>
      <c r="G1578" s="21">
        <f t="shared" si="36"/>
        <v>3.8609999999999998</v>
      </c>
      <c r="H1578" s="22">
        <v>2017</v>
      </c>
      <c r="I1578" s="23" t="s">
        <v>33</v>
      </c>
      <c r="J1578" s="20">
        <v>4</v>
      </c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</row>
    <row r="1579" spans="1:76" x14ac:dyDescent="0.2">
      <c r="A1579" s="26" t="s">
        <v>981</v>
      </c>
      <c r="B1579" s="89">
        <v>1068</v>
      </c>
      <c r="C1579" s="20">
        <v>133</v>
      </c>
      <c r="D1579" s="20">
        <v>15.7</v>
      </c>
      <c r="E1579" s="20">
        <v>133</v>
      </c>
      <c r="F1579" s="201">
        <v>15.7</v>
      </c>
      <c r="G1579" s="21">
        <f t="shared" si="36"/>
        <v>4.1761999999999997</v>
      </c>
      <c r="H1579" s="22">
        <v>2017</v>
      </c>
      <c r="I1579" s="23" t="s">
        <v>23</v>
      </c>
      <c r="J1579" s="20">
        <v>4</v>
      </c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</row>
    <row r="1580" spans="1:76" x14ac:dyDescent="0.2">
      <c r="A1580" s="30" t="s">
        <v>24</v>
      </c>
      <c r="B1580" s="89">
        <v>343</v>
      </c>
      <c r="C1580" s="20">
        <v>89</v>
      </c>
      <c r="D1580" s="20">
        <v>15.7</v>
      </c>
      <c r="E1580" s="20">
        <v>57</v>
      </c>
      <c r="F1580" s="201">
        <v>15.7</v>
      </c>
      <c r="G1580" s="21">
        <f t="shared" si="36"/>
        <v>2.2921999999999998</v>
      </c>
      <c r="H1580" s="22">
        <v>2017</v>
      </c>
      <c r="I1580" s="23" t="s">
        <v>23</v>
      </c>
      <c r="J1580" s="20">
        <v>4</v>
      </c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</row>
    <row r="1581" spans="1:76" ht="15" x14ac:dyDescent="0.2">
      <c r="A1581" s="26" t="s">
        <v>982</v>
      </c>
      <c r="B1581" s="170" t="s">
        <v>75</v>
      </c>
      <c r="C1581" s="20">
        <v>76</v>
      </c>
      <c r="D1581" s="20">
        <v>11.1</v>
      </c>
      <c r="E1581" s="20">
        <v>76</v>
      </c>
      <c r="F1581" s="201">
        <v>11.1</v>
      </c>
      <c r="G1581" s="21">
        <f t="shared" si="36"/>
        <v>1.6871999999999998</v>
      </c>
      <c r="H1581" s="22">
        <v>2017</v>
      </c>
      <c r="I1581" s="23" t="s">
        <v>23</v>
      </c>
      <c r="J1581" s="20">
        <v>4</v>
      </c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</row>
    <row r="1582" spans="1:76" ht="15" x14ac:dyDescent="0.2">
      <c r="A1582" s="26"/>
      <c r="B1582" s="170" t="s">
        <v>75</v>
      </c>
      <c r="C1582" s="20">
        <v>76</v>
      </c>
      <c r="D1582" s="20">
        <v>6.3</v>
      </c>
      <c r="E1582" s="20">
        <v>76</v>
      </c>
      <c r="F1582" s="201">
        <v>6.3</v>
      </c>
      <c r="G1582" s="21">
        <f t="shared" si="36"/>
        <v>0.9575999999999999</v>
      </c>
      <c r="H1582" s="22">
        <v>2017</v>
      </c>
      <c r="I1582" s="23" t="s">
        <v>33</v>
      </c>
      <c r="J1582" s="20">
        <v>4</v>
      </c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</row>
    <row r="1583" spans="1:76" x14ac:dyDescent="0.2">
      <c r="A1583" s="26" t="s">
        <v>983</v>
      </c>
      <c r="B1583" s="89">
        <v>1056</v>
      </c>
      <c r="C1583" s="20">
        <v>133</v>
      </c>
      <c r="D1583" s="20">
        <v>125.9</v>
      </c>
      <c r="E1583" s="20">
        <v>133</v>
      </c>
      <c r="F1583" s="201">
        <v>125.9</v>
      </c>
      <c r="G1583" s="21">
        <f t="shared" si="36"/>
        <v>33.489400000000003</v>
      </c>
      <c r="H1583" s="22">
        <v>2017</v>
      </c>
      <c r="I1583" s="23" t="s">
        <v>23</v>
      </c>
      <c r="J1583" s="20">
        <v>4</v>
      </c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</row>
    <row r="1584" spans="1:76" x14ac:dyDescent="0.2">
      <c r="A1584" s="30" t="s">
        <v>24</v>
      </c>
      <c r="B1584" s="89">
        <v>334</v>
      </c>
      <c r="C1584" s="20">
        <v>89</v>
      </c>
      <c r="D1584" s="20">
        <v>125.9</v>
      </c>
      <c r="E1584" s="20">
        <v>57</v>
      </c>
      <c r="F1584" s="201">
        <v>125.9</v>
      </c>
      <c r="G1584" s="21">
        <f t="shared" si="36"/>
        <v>18.381399999999999</v>
      </c>
      <c r="H1584" s="22">
        <v>2017</v>
      </c>
      <c r="I1584" s="23" t="s">
        <v>23</v>
      </c>
      <c r="J1584" s="20">
        <v>4</v>
      </c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</row>
    <row r="1585" spans="1:76" x14ac:dyDescent="0.2">
      <c r="A1585" s="26" t="s">
        <v>984</v>
      </c>
      <c r="B1585" s="89">
        <v>1057</v>
      </c>
      <c r="C1585" s="20">
        <v>133</v>
      </c>
      <c r="D1585" s="20">
        <v>46.6</v>
      </c>
      <c r="E1585" s="20">
        <v>133</v>
      </c>
      <c r="F1585" s="201">
        <v>46.6</v>
      </c>
      <c r="G1585" s="21">
        <f t="shared" si="36"/>
        <v>12.395600000000002</v>
      </c>
      <c r="H1585" s="22">
        <v>2017</v>
      </c>
      <c r="I1585" s="23" t="s">
        <v>33</v>
      </c>
      <c r="J1585" s="20">
        <v>4</v>
      </c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</row>
    <row r="1586" spans="1:76" x14ac:dyDescent="0.2">
      <c r="A1586" s="30" t="s">
        <v>24</v>
      </c>
      <c r="B1586" s="89">
        <v>335</v>
      </c>
      <c r="C1586" s="20">
        <v>89</v>
      </c>
      <c r="D1586" s="20">
        <v>46.6</v>
      </c>
      <c r="E1586" s="20">
        <v>57</v>
      </c>
      <c r="F1586" s="201">
        <v>46.6</v>
      </c>
      <c r="G1586" s="21">
        <f t="shared" si="36"/>
        <v>6.8036000000000003</v>
      </c>
      <c r="H1586" s="22">
        <v>2017</v>
      </c>
      <c r="I1586" s="23" t="s">
        <v>33</v>
      </c>
      <c r="J1586" s="20">
        <v>4</v>
      </c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</row>
    <row r="1587" spans="1:76" x14ac:dyDescent="0.2">
      <c r="A1587" s="26" t="s">
        <v>985</v>
      </c>
      <c r="B1587" s="89">
        <v>1059</v>
      </c>
      <c r="C1587" s="20">
        <v>159</v>
      </c>
      <c r="D1587" s="20">
        <v>33</v>
      </c>
      <c r="E1587" s="20">
        <v>159</v>
      </c>
      <c r="F1587" s="201">
        <v>33</v>
      </c>
      <c r="G1587" s="21">
        <f t="shared" si="36"/>
        <v>10.494</v>
      </c>
      <c r="H1587" s="22">
        <v>1975</v>
      </c>
      <c r="I1587" s="23" t="s">
        <v>33</v>
      </c>
      <c r="J1587" s="20">
        <v>100</v>
      </c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</row>
    <row r="1588" spans="1:76" x14ac:dyDescent="0.2">
      <c r="A1588" s="30" t="s">
        <v>24</v>
      </c>
      <c r="B1588" s="89">
        <v>337</v>
      </c>
      <c r="C1588" s="20">
        <v>57</v>
      </c>
      <c r="D1588" s="20">
        <v>33</v>
      </c>
      <c r="E1588" s="20">
        <v>57</v>
      </c>
      <c r="F1588" s="201">
        <v>33</v>
      </c>
      <c r="G1588" s="21">
        <f t="shared" si="36"/>
        <v>3.762</v>
      </c>
      <c r="H1588" s="22">
        <v>1975</v>
      </c>
      <c r="I1588" s="23" t="s">
        <v>33</v>
      </c>
      <c r="J1588" s="20">
        <v>100</v>
      </c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</row>
    <row r="1589" spans="1:76" x14ac:dyDescent="0.2">
      <c r="A1589" s="26" t="s">
        <v>986</v>
      </c>
      <c r="B1589" s="89">
        <v>451</v>
      </c>
      <c r="C1589" s="20">
        <v>133</v>
      </c>
      <c r="D1589" s="20">
        <v>106</v>
      </c>
      <c r="E1589" s="20">
        <v>133</v>
      </c>
      <c r="F1589" s="201">
        <v>106</v>
      </c>
      <c r="G1589" s="21">
        <f t="shared" si="36"/>
        <v>28.196000000000002</v>
      </c>
      <c r="H1589" s="22">
        <v>1975</v>
      </c>
      <c r="I1589" s="23" t="s">
        <v>33</v>
      </c>
      <c r="J1589" s="20">
        <v>100</v>
      </c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</row>
    <row r="1590" spans="1:76" x14ac:dyDescent="0.2">
      <c r="A1590" s="30" t="s">
        <v>24</v>
      </c>
      <c r="B1590" s="89">
        <v>137</v>
      </c>
      <c r="C1590" s="20">
        <v>57</v>
      </c>
      <c r="D1590" s="20">
        <v>106</v>
      </c>
      <c r="E1590" s="20">
        <v>57</v>
      </c>
      <c r="F1590" s="201">
        <v>106</v>
      </c>
      <c r="G1590" s="21">
        <f t="shared" si="36"/>
        <v>12.084</v>
      </c>
      <c r="H1590" s="22">
        <v>1975</v>
      </c>
      <c r="I1590" s="23" t="s">
        <v>33</v>
      </c>
      <c r="J1590" s="20">
        <v>100</v>
      </c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</row>
    <row r="1591" spans="1:76" x14ac:dyDescent="0.2">
      <c r="A1591" s="26" t="s">
        <v>987</v>
      </c>
      <c r="B1591" s="89">
        <v>474</v>
      </c>
      <c r="C1591" s="20">
        <v>89</v>
      </c>
      <c r="D1591" s="20">
        <v>28</v>
      </c>
      <c r="E1591" s="20">
        <v>89</v>
      </c>
      <c r="F1591" s="201">
        <v>28</v>
      </c>
      <c r="G1591" s="21">
        <f t="shared" si="36"/>
        <v>4.984</v>
      </c>
      <c r="H1591" s="22">
        <v>1975</v>
      </c>
      <c r="I1591" s="23" t="s">
        <v>33</v>
      </c>
      <c r="J1591" s="20">
        <v>100</v>
      </c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</row>
    <row r="1592" spans="1:76" x14ac:dyDescent="0.2">
      <c r="A1592" s="30" t="s">
        <v>24</v>
      </c>
      <c r="B1592" s="89">
        <v>140</v>
      </c>
      <c r="C1592" s="20">
        <v>57</v>
      </c>
      <c r="D1592" s="20">
        <v>28</v>
      </c>
      <c r="E1592" s="20">
        <v>57</v>
      </c>
      <c r="F1592" s="201">
        <v>28</v>
      </c>
      <c r="G1592" s="21">
        <f t="shared" si="36"/>
        <v>3.1920000000000002</v>
      </c>
      <c r="H1592" s="22">
        <v>1975</v>
      </c>
      <c r="I1592" s="23" t="s">
        <v>33</v>
      </c>
      <c r="J1592" s="20">
        <v>100</v>
      </c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</row>
    <row r="1593" spans="1:76" x14ac:dyDescent="0.2">
      <c r="A1593" s="26" t="s">
        <v>988</v>
      </c>
      <c r="B1593" s="89">
        <v>449</v>
      </c>
      <c r="C1593" s="20">
        <v>108</v>
      </c>
      <c r="D1593" s="20">
        <v>68</v>
      </c>
      <c r="E1593" s="20">
        <v>108</v>
      </c>
      <c r="F1593" s="201">
        <v>68</v>
      </c>
      <c r="G1593" s="21">
        <f t="shared" si="36"/>
        <v>14.688000000000001</v>
      </c>
      <c r="H1593" s="22">
        <v>1981</v>
      </c>
      <c r="I1593" s="23" t="s">
        <v>33</v>
      </c>
      <c r="J1593" s="20">
        <v>100</v>
      </c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</row>
    <row r="1594" spans="1:76" x14ac:dyDescent="0.2">
      <c r="A1594" s="26" t="s">
        <v>989</v>
      </c>
      <c r="B1594" s="89">
        <v>1058</v>
      </c>
      <c r="C1594" s="20">
        <v>108</v>
      </c>
      <c r="D1594" s="20">
        <v>16.100000000000001</v>
      </c>
      <c r="E1594" s="20">
        <v>108</v>
      </c>
      <c r="F1594" s="201">
        <v>16.100000000000001</v>
      </c>
      <c r="G1594" s="21">
        <f t="shared" si="36"/>
        <v>3.4776000000000002</v>
      </c>
      <c r="H1594" s="22">
        <v>2016</v>
      </c>
      <c r="I1594" s="23" t="s">
        <v>33</v>
      </c>
      <c r="J1594" s="20">
        <v>8</v>
      </c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</row>
    <row r="1595" spans="1:76" ht="15" x14ac:dyDescent="0.2">
      <c r="A1595" s="30" t="s">
        <v>24</v>
      </c>
      <c r="B1595" s="170" t="s">
        <v>75</v>
      </c>
      <c r="C1595" s="20">
        <v>89</v>
      </c>
      <c r="D1595" s="20">
        <v>16.100000000000001</v>
      </c>
      <c r="E1595" s="20">
        <v>57</v>
      </c>
      <c r="F1595" s="201">
        <v>16.100000000000001</v>
      </c>
      <c r="G1595" s="21">
        <f t="shared" si="36"/>
        <v>2.3506</v>
      </c>
      <c r="H1595" s="22">
        <v>2016</v>
      </c>
      <c r="I1595" s="23" t="s">
        <v>33</v>
      </c>
      <c r="J1595" s="20">
        <v>8</v>
      </c>
    </row>
    <row r="1596" spans="1:76" ht="15" x14ac:dyDescent="0.2">
      <c r="A1596" s="26" t="s">
        <v>990</v>
      </c>
      <c r="B1596" s="170" t="s">
        <v>75</v>
      </c>
      <c r="C1596" s="20">
        <v>108</v>
      </c>
      <c r="D1596" s="20">
        <v>17.7</v>
      </c>
      <c r="E1596" s="20">
        <v>108</v>
      </c>
      <c r="F1596" s="201">
        <v>17.7</v>
      </c>
      <c r="G1596" s="21">
        <f t="shared" si="36"/>
        <v>3.8231999999999999</v>
      </c>
      <c r="H1596" s="22">
        <v>2011</v>
      </c>
      <c r="I1596" s="23" t="s">
        <v>33</v>
      </c>
      <c r="J1596" s="20">
        <v>28</v>
      </c>
    </row>
    <row r="1597" spans="1:76" x14ac:dyDescent="0.2">
      <c r="A1597" s="30" t="s">
        <v>24</v>
      </c>
      <c r="B1597" s="89">
        <v>336</v>
      </c>
      <c r="C1597" s="20">
        <v>108</v>
      </c>
      <c r="D1597" s="20">
        <v>17.7</v>
      </c>
      <c r="E1597" s="20">
        <v>108</v>
      </c>
      <c r="F1597" s="201">
        <v>17.7</v>
      </c>
      <c r="G1597" s="21">
        <f t="shared" si="36"/>
        <v>3.8231999999999999</v>
      </c>
      <c r="H1597" s="22">
        <v>1972</v>
      </c>
      <c r="I1597" s="23" t="s">
        <v>33</v>
      </c>
      <c r="J1597" s="20">
        <v>100</v>
      </c>
    </row>
    <row r="1598" spans="1:76" ht="15" x14ac:dyDescent="0.2">
      <c r="A1598" s="26" t="s">
        <v>991</v>
      </c>
      <c r="B1598" s="170" t="s">
        <v>75</v>
      </c>
      <c r="C1598" s="20">
        <v>108</v>
      </c>
      <c r="D1598" s="20">
        <v>34.4</v>
      </c>
      <c r="E1598" s="20">
        <v>108</v>
      </c>
      <c r="F1598" s="201">
        <v>34.4</v>
      </c>
      <c r="G1598" s="21">
        <f t="shared" si="36"/>
        <v>7.4303999999999997</v>
      </c>
      <c r="H1598" s="22">
        <v>2011</v>
      </c>
      <c r="I1598" s="23" t="s">
        <v>68</v>
      </c>
      <c r="J1598" s="20">
        <v>28</v>
      </c>
    </row>
    <row r="1599" spans="1:76" ht="15" x14ac:dyDescent="0.2">
      <c r="A1599" s="26" t="s">
        <v>992</v>
      </c>
      <c r="B1599" s="170" t="s">
        <v>75</v>
      </c>
      <c r="C1599" s="20">
        <v>76</v>
      </c>
      <c r="D1599" s="20">
        <v>64</v>
      </c>
      <c r="E1599" s="20">
        <v>76</v>
      </c>
      <c r="F1599" s="201">
        <v>64</v>
      </c>
      <c r="G1599" s="21">
        <f t="shared" si="36"/>
        <v>9.7279999999999998</v>
      </c>
      <c r="H1599" s="22">
        <v>2011</v>
      </c>
      <c r="I1599" s="23" t="s">
        <v>68</v>
      </c>
      <c r="J1599" s="20">
        <v>28</v>
      </c>
    </row>
    <row r="1600" spans="1:76" x14ac:dyDescent="0.2">
      <c r="A1600" s="26" t="s">
        <v>993</v>
      </c>
      <c r="B1600" s="89">
        <v>789</v>
      </c>
      <c r="C1600" s="20">
        <v>76</v>
      </c>
      <c r="D1600" s="20">
        <v>22</v>
      </c>
      <c r="E1600" s="20">
        <v>76</v>
      </c>
      <c r="F1600" s="201">
        <v>22</v>
      </c>
      <c r="G1600" s="21">
        <f t="shared" si="36"/>
        <v>3.3439999999999999</v>
      </c>
      <c r="H1600" s="22">
        <v>1975</v>
      </c>
      <c r="I1600" s="23" t="s">
        <v>33</v>
      </c>
      <c r="J1600" s="20">
        <v>100</v>
      </c>
    </row>
    <row r="1601" spans="1:76" s="81" customFormat="1" x14ac:dyDescent="0.2">
      <c r="A1601" s="26" t="s">
        <v>994</v>
      </c>
      <c r="B1601" s="89"/>
      <c r="C1601" s="20"/>
      <c r="D1601" s="20"/>
      <c r="E1601" s="20"/>
      <c r="F1601" s="201"/>
      <c r="G1601" s="21">
        <f t="shared" si="36"/>
        <v>0</v>
      </c>
      <c r="H1601" s="22"/>
      <c r="I1601" s="23"/>
      <c r="J1601" s="20"/>
      <c r="K1601" s="80"/>
      <c r="L1601" s="80"/>
      <c r="M1601" s="80"/>
      <c r="N1601" s="80"/>
      <c r="O1601" s="80"/>
      <c r="P1601" s="80"/>
      <c r="Q1601" s="80"/>
      <c r="R1601" s="80"/>
      <c r="S1601" s="80"/>
      <c r="T1601" s="80"/>
      <c r="U1601" s="80"/>
      <c r="V1601" s="80"/>
      <c r="W1601" s="80"/>
      <c r="X1601" s="80"/>
      <c r="Y1601" s="80"/>
      <c r="Z1601" s="80"/>
      <c r="AA1601" s="80"/>
      <c r="AB1601" s="80"/>
      <c r="AC1601" s="80"/>
      <c r="AD1601" s="80"/>
      <c r="AE1601" s="80"/>
      <c r="AF1601" s="80"/>
      <c r="AG1601" s="80"/>
      <c r="AH1601" s="80"/>
      <c r="AI1601" s="80"/>
      <c r="AJ1601" s="80"/>
      <c r="AK1601" s="80"/>
      <c r="AL1601" s="80"/>
      <c r="AM1601" s="80"/>
      <c r="AN1601" s="80"/>
      <c r="AO1601" s="80"/>
      <c r="AP1601" s="80"/>
      <c r="AQ1601" s="80"/>
      <c r="AR1601" s="80"/>
      <c r="AS1601" s="80"/>
      <c r="AT1601" s="80"/>
      <c r="AU1601" s="80"/>
      <c r="AV1601" s="80"/>
      <c r="AW1601" s="80"/>
      <c r="AX1601" s="80"/>
      <c r="AY1601" s="80"/>
      <c r="AZ1601" s="80"/>
      <c r="BA1601" s="80"/>
      <c r="BB1601" s="80"/>
      <c r="BC1601" s="80"/>
      <c r="BD1601" s="80"/>
      <c r="BE1601" s="80"/>
      <c r="BF1601" s="80"/>
      <c r="BG1601" s="80"/>
      <c r="BH1601" s="80"/>
      <c r="BI1601" s="80"/>
      <c r="BJ1601" s="80"/>
      <c r="BK1601" s="80"/>
      <c r="BL1601" s="80"/>
      <c r="BM1601" s="80"/>
      <c r="BN1601" s="80"/>
      <c r="BO1601" s="80"/>
      <c r="BP1601" s="80"/>
      <c r="BQ1601" s="80"/>
      <c r="BR1601" s="80"/>
      <c r="BS1601" s="80"/>
      <c r="BT1601" s="80"/>
      <c r="BU1601" s="80"/>
      <c r="BV1601" s="80"/>
      <c r="BW1601" s="80"/>
      <c r="BX1601" s="80"/>
    </row>
    <row r="1602" spans="1:76" s="81" customFormat="1" x14ac:dyDescent="0.2">
      <c r="A1602" s="30" t="s">
        <v>24</v>
      </c>
      <c r="B1602" s="89">
        <v>339</v>
      </c>
      <c r="C1602" s="20">
        <v>76</v>
      </c>
      <c r="D1602" s="20">
        <v>12.5</v>
      </c>
      <c r="E1602" s="20">
        <v>32</v>
      </c>
      <c r="F1602" s="201">
        <v>12.5</v>
      </c>
      <c r="G1602" s="21">
        <f t="shared" si="36"/>
        <v>1.35</v>
      </c>
      <c r="H1602" s="22">
        <v>2013</v>
      </c>
      <c r="I1602" s="23" t="s">
        <v>23</v>
      </c>
      <c r="J1602" s="20">
        <v>20</v>
      </c>
      <c r="K1602" s="80"/>
      <c r="L1602" s="80"/>
      <c r="M1602" s="80"/>
      <c r="N1602" s="80"/>
      <c r="O1602" s="80"/>
      <c r="P1602" s="80"/>
      <c r="Q1602" s="80"/>
      <c r="R1602" s="80"/>
      <c r="S1602" s="80"/>
      <c r="T1602" s="80"/>
      <c r="U1602" s="80"/>
      <c r="V1602" s="80"/>
      <c r="W1602" s="80"/>
      <c r="X1602" s="80"/>
      <c r="Y1602" s="80"/>
      <c r="Z1602" s="80"/>
      <c r="AA1602" s="80"/>
      <c r="AB1602" s="80"/>
      <c r="AC1602" s="80"/>
      <c r="AD1602" s="80"/>
      <c r="AE1602" s="80"/>
      <c r="AF1602" s="80"/>
      <c r="AG1602" s="80"/>
      <c r="AH1602" s="80"/>
      <c r="AI1602" s="80"/>
      <c r="AJ1602" s="80"/>
      <c r="AK1602" s="80"/>
      <c r="AL1602" s="80"/>
      <c r="AM1602" s="80"/>
      <c r="AN1602" s="80"/>
      <c r="AO1602" s="80"/>
      <c r="AP1602" s="80"/>
      <c r="AQ1602" s="80"/>
      <c r="AR1602" s="80"/>
      <c r="AS1602" s="80"/>
      <c r="AT1602" s="80"/>
      <c r="AU1602" s="80"/>
      <c r="AV1602" s="80"/>
      <c r="AW1602" s="80"/>
      <c r="AX1602" s="80"/>
      <c r="AY1602" s="80"/>
      <c r="AZ1602" s="80"/>
      <c r="BA1602" s="80"/>
      <c r="BB1602" s="80"/>
      <c r="BC1602" s="80"/>
      <c r="BD1602" s="80"/>
      <c r="BE1602" s="80"/>
      <c r="BF1602" s="80"/>
      <c r="BG1602" s="80"/>
      <c r="BH1602" s="80"/>
      <c r="BI1602" s="80"/>
      <c r="BJ1602" s="80"/>
      <c r="BK1602" s="80"/>
      <c r="BL1602" s="80"/>
      <c r="BM1602" s="80"/>
      <c r="BN1602" s="80"/>
      <c r="BO1602" s="80"/>
      <c r="BP1602" s="80"/>
      <c r="BQ1602" s="80"/>
      <c r="BR1602" s="80"/>
      <c r="BS1602" s="80"/>
      <c r="BT1602" s="80"/>
      <c r="BU1602" s="80"/>
      <c r="BV1602" s="80"/>
      <c r="BW1602" s="80"/>
      <c r="BX1602" s="80"/>
    </row>
    <row r="1603" spans="1:76" s="81" customFormat="1" x14ac:dyDescent="0.2">
      <c r="A1603" s="26" t="s">
        <v>623</v>
      </c>
      <c r="B1603" s="89">
        <v>1062</v>
      </c>
      <c r="C1603" s="20">
        <v>89</v>
      </c>
      <c r="D1603" s="20">
        <v>20.6</v>
      </c>
      <c r="E1603" s="20">
        <v>89</v>
      </c>
      <c r="F1603" s="201">
        <v>20.6</v>
      </c>
      <c r="G1603" s="21">
        <f t="shared" si="36"/>
        <v>3.6668000000000003</v>
      </c>
      <c r="H1603" s="22">
        <v>2013</v>
      </c>
      <c r="I1603" s="23" t="s">
        <v>23</v>
      </c>
      <c r="J1603" s="20">
        <v>20</v>
      </c>
      <c r="K1603" s="80"/>
      <c r="L1603" s="80"/>
      <c r="M1603" s="80"/>
      <c r="N1603" s="80"/>
      <c r="O1603" s="80"/>
      <c r="P1603" s="80"/>
      <c r="Q1603" s="80"/>
      <c r="R1603" s="80"/>
      <c r="S1603" s="80"/>
      <c r="T1603" s="80"/>
      <c r="U1603" s="80"/>
      <c r="V1603" s="80"/>
      <c r="W1603" s="80"/>
      <c r="X1603" s="80"/>
      <c r="Y1603" s="80"/>
      <c r="Z1603" s="80"/>
      <c r="AA1603" s="80"/>
      <c r="AB1603" s="80"/>
      <c r="AC1603" s="80"/>
      <c r="AD1603" s="80"/>
      <c r="AE1603" s="80"/>
      <c r="AF1603" s="80"/>
      <c r="AG1603" s="80"/>
      <c r="AH1603" s="80"/>
      <c r="AI1603" s="80"/>
      <c r="AJ1603" s="80"/>
      <c r="AK1603" s="80"/>
      <c r="AL1603" s="80"/>
      <c r="AM1603" s="80"/>
      <c r="AN1603" s="80"/>
      <c r="AO1603" s="80"/>
      <c r="AP1603" s="80"/>
      <c r="AQ1603" s="80"/>
      <c r="AR1603" s="80"/>
      <c r="AS1603" s="80"/>
      <c r="AT1603" s="80"/>
      <c r="AU1603" s="80"/>
      <c r="AV1603" s="80"/>
      <c r="AW1603" s="80"/>
      <c r="AX1603" s="80"/>
      <c r="AY1603" s="80"/>
      <c r="AZ1603" s="80"/>
      <c r="BA1603" s="80"/>
      <c r="BB1603" s="80"/>
      <c r="BC1603" s="80"/>
      <c r="BD1603" s="80"/>
      <c r="BE1603" s="80"/>
      <c r="BF1603" s="80"/>
      <c r="BG1603" s="80"/>
      <c r="BH1603" s="80"/>
      <c r="BI1603" s="80"/>
      <c r="BJ1603" s="80"/>
      <c r="BK1603" s="80"/>
      <c r="BL1603" s="80"/>
      <c r="BM1603" s="80"/>
      <c r="BN1603" s="80"/>
      <c r="BO1603" s="80"/>
      <c r="BP1603" s="80"/>
      <c r="BQ1603" s="80"/>
      <c r="BR1603" s="80"/>
      <c r="BS1603" s="80"/>
      <c r="BT1603" s="80"/>
      <c r="BU1603" s="80"/>
      <c r="BV1603" s="80"/>
      <c r="BW1603" s="80"/>
      <c r="BX1603" s="80"/>
    </row>
    <row r="1604" spans="1:76" s="81" customFormat="1" x14ac:dyDescent="0.2">
      <c r="A1604" s="30" t="s">
        <v>24</v>
      </c>
      <c r="B1604" s="89">
        <v>339</v>
      </c>
      <c r="C1604" s="20">
        <v>76</v>
      </c>
      <c r="D1604" s="20">
        <v>20.6</v>
      </c>
      <c r="E1604" s="20">
        <v>32</v>
      </c>
      <c r="F1604" s="201">
        <v>20.6</v>
      </c>
      <c r="G1604" s="21">
        <f t="shared" si="36"/>
        <v>2.2248000000000001</v>
      </c>
      <c r="H1604" s="22">
        <v>2013</v>
      </c>
      <c r="I1604" s="23" t="s">
        <v>23</v>
      </c>
      <c r="J1604" s="20">
        <v>20</v>
      </c>
      <c r="K1604" s="80"/>
      <c r="L1604" s="80"/>
      <c r="M1604" s="80"/>
      <c r="N1604" s="80"/>
      <c r="O1604" s="80"/>
      <c r="P1604" s="80"/>
      <c r="Q1604" s="80"/>
      <c r="R1604" s="80"/>
      <c r="S1604" s="80"/>
      <c r="T1604" s="80"/>
      <c r="U1604" s="80"/>
      <c r="V1604" s="80"/>
      <c r="W1604" s="80"/>
      <c r="X1604" s="80"/>
      <c r="Y1604" s="80"/>
      <c r="Z1604" s="80"/>
      <c r="AA1604" s="80"/>
      <c r="AB1604" s="80"/>
      <c r="AC1604" s="80"/>
      <c r="AD1604" s="80"/>
      <c r="AE1604" s="80"/>
      <c r="AF1604" s="80"/>
      <c r="AG1604" s="80"/>
      <c r="AH1604" s="80"/>
      <c r="AI1604" s="80"/>
      <c r="AJ1604" s="80"/>
      <c r="AK1604" s="80"/>
      <c r="AL1604" s="80"/>
      <c r="AM1604" s="80"/>
      <c r="AN1604" s="80"/>
      <c r="AO1604" s="80"/>
      <c r="AP1604" s="80"/>
      <c r="AQ1604" s="80"/>
      <c r="AR1604" s="80"/>
      <c r="AS1604" s="80"/>
      <c r="AT1604" s="80"/>
      <c r="AU1604" s="80"/>
      <c r="AV1604" s="80"/>
      <c r="AW1604" s="80"/>
      <c r="AX1604" s="80"/>
      <c r="AY1604" s="80"/>
      <c r="AZ1604" s="80"/>
      <c r="BA1604" s="80"/>
      <c r="BB1604" s="80"/>
      <c r="BC1604" s="80"/>
      <c r="BD1604" s="80"/>
      <c r="BE1604" s="80"/>
      <c r="BF1604" s="80"/>
      <c r="BG1604" s="80"/>
      <c r="BH1604" s="80"/>
      <c r="BI1604" s="80"/>
      <c r="BJ1604" s="80"/>
      <c r="BK1604" s="80"/>
      <c r="BL1604" s="80"/>
      <c r="BM1604" s="80"/>
      <c r="BN1604" s="80"/>
      <c r="BO1604" s="80"/>
      <c r="BP1604" s="80"/>
      <c r="BQ1604" s="80"/>
      <c r="BR1604" s="80"/>
      <c r="BS1604" s="80"/>
      <c r="BT1604" s="80"/>
      <c r="BU1604" s="80"/>
      <c r="BV1604" s="80"/>
      <c r="BW1604" s="80"/>
      <c r="BX1604" s="80"/>
    </row>
    <row r="1605" spans="1:76" s="81" customFormat="1" x14ac:dyDescent="0.2">
      <c r="A1605" s="26" t="s">
        <v>995</v>
      </c>
      <c r="B1605" s="89">
        <v>1062</v>
      </c>
      <c r="C1605" s="20">
        <v>89</v>
      </c>
      <c r="D1605" s="20">
        <v>11.9</v>
      </c>
      <c r="E1605" s="20">
        <v>89</v>
      </c>
      <c r="F1605" s="201">
        <v>11.9</v>
      </c>
      <c r="G1605" s="21">
        <f t="shared" si="36"/>
        <v>2.1181999999999999</v>
      </c>
      <c r="H1605" s="22">
        <v>2013</v>
      </c>
      <c r="I1605" s="23" t="s">
        <v>23</v>
      </c>
      <c r="J1605" s="20">
        <v>20</v>
      </c>
      <c r="K1605" s="80"/>
      <c r="L1605" s="80"/>
      <c r="M1605" s="80"/>
      <c r="N1605" s="80"/>
      <c r="O1605" s="80"/>
      <c r="P1605" s="80"/>
      <c r="Q1605" s="80"/>
      <c r="R1605" s="80"/>
      <c r="S1605" s="80"/>
      <c r="T1605" s="80"/>
      <c r="U1605" s="80"/>
      <c r="V1605" s="80"/>
      <c r="W1605" s="80"/>
      <c r="X1605" s="80"/>
      <c r="Y1605" s="80"/>
      <c r="Z1605" s="80"/>
      <c r="AA1605" s="80"/>
      <c r="AB1605" s="80"/>
      <c r="AC1605" s="80"/>
      <c r="AD1605" s="80"/>
      <c r="AE1605" s="80"/>
      <c r="AF1605" s="80"/>
      <c r="AG1605" s="80"/>
      <c r="AH1605" s="80"/>
      <c r="AI1605" s="80"/>
      <c r="AJ1605" s="80"/>
      <c r="AK1605" s="80"/>
      <c r="AL1605" s="80"/>
      <c r="AM1605" s="80"/>
      <c r="AN1605" s="80"/>
      <c r="AO1605" s="80"/>
      <c r="AP1605" s="80"/>
      <c r="AQ1605" s="80"/>
      <c r="AR1605" s="80"/>
      <c r="AS1605" s="80"/>
      <c r="AT1605" s="80"/>
      <c r="AU1605" s="80"/>
      <c r="AV1605" s="80"/>
      <c r="AW1605" s="80"/>
      <c r="AX1605" s="80"/>
      <c r="AY1605" s="80"/>
      <c r="AZ1605" s="80"/>
      <c r="BA1605" s="80"/>
      <c r="BB1605" s="80"/>
      <c r="BC1605" s="80"/>
      <c r="BD1605" s="80"/>
      <c r="BE1605" s="80"/>
      <c r="BF1605" s="80"/>
      <c r="BG1605" s="80"/>
      <c r="BH1605" s="80"/>
      <c r="BI1605" s="80"/>
      <c r="BJ1605" s="80"/>
      <c r="BK1605" s="80"/>
      <c r="BL1605" s="80"/>
      <c r="BM1605" s="80"/>
      <c r="BN1605" s="80"/>
      <c r="BO1605" s="80"/>
      <c r="BP1605" s="80"/>
      <c r="BQ1605" s="80"/>
      <c r="BR1605" s="80"/>
      <c r="BS1605" s="80"/>
      <c r="BT1605" s="80"/>
      <c r="BU1605" s="80"/>
      <c r="BV1605" s="80"/>
      <c r="BW1605" s="80"/>
      <c r="BX1605" s="80"/>
    </row>
    <row r="1606" spans="1:76" s="81" customFormat="1" x14ac:dyDescent="0.2">
      <c r="A1606" s="30" t="s">
        <v>24</v>
      </c>
      <c r="B1606" s="89">
        <v>339</v>
      </c>
      <c r="C1606" s="20">
        <v>76</v>
      </c>
      <c r="D1606" s="20">
        <v>11.9</v>
      </c>
      <c r="E1606" s="20">
        <v>32</v>
      </c>
      <c r="F1606" s="201">
        <v>11.9</v>
      </c>
      <c r="G1606" s="21">
        <f t="shared" si="36"/>
        <v>1.2852000000000001</v>
      </c>
      <c r="H1606" s="22">
        <v>2013</v>
      </c>
      <c r="I1606" s="23" t="s">
        <v>23</v>
      </c>
      <c r="J1606" s="20">
        <v>20</v>
      </c>
      <c r="K1606" s="80"/>
      <c r="L1606" s="80"/>
      <c r="M1606" s="80"/>
      <c r="N1606" s="80"/>
      <c r="O1606" s="80"/>
      <c r="P1606" s="80"/>
      <c r="Q1606" s="80"/>
      <c r="R1606" s="80"/>
      <c r="S1606" s="80"/>
      <c r="T1606" s="80"/>
      <c r="U1606" s="80"/>
      <c r="V1606" s="80"/>
      <c r="W1606" s="80"/>
      <c r="X1606" s="80"/>
      <c r="Y1606" s="80"/>
      <c r="Z1606" s="80"/>
      <c r="AA1606" s="80"/>
      <c r="AB1606" s="80"/>
      <c r="AC1606" s="80"/>
      <c r="AD1606" s="80"/>
      <c r="AE1606" s="80"/>
      <c r="AF1606" s="80"/>
      <c r="AG1606" s="80"/>
      <c r="AH1606" s="80"/>
      <c r="AI1606" s="80"/>
      <c r="AJ1606" s="80"/>
      <c r="AK1606" s="80"/>
      <c r="AL1606" s="80"/>
      <c r="AM1606" s="80"/>
      <c r="AN1606" s="80"/>
      <c r="AO1606" s="80"/>
      <c r="AP1606" s="80"/>
      <c r="AQ1606" s="80"/>
      <c r="AR1606" s="80"/>
      <c r="AS1606" s="80"/>
      <c r="AT1606" s="80"/>
      <c r="AU1606" s="80"/>
      <c r="AV1606" s="80"/>
      <c r="AW1606" s="80"/>
      <c r="AX1606" s="80"/>
      <c r="AY1606" s="80"/>
      <c r="AZ1606" s="80"/>
      <c r="BA1606" s="80"/>
      <c r="BB1606" s="80"/>
      <c r="BC1606" s="80"/>
      <c r="BD1606" s="80"/>
      <c r="BE1606" s="80"/>
      <c r="BF1606" s="80"/>
      <c r="BG1606" s="80"/>
      <c r="BH1606" s="80"/>
      <c r="BI1606" s="80"/>
      <c r="BJ1606" s="80"/>
      <c r="BK1606" s="80"/>
      <c r="BL1606" s="80"/>
      <c r="BM1606" s="80"/>
      <c r="BN1606" s="80"/>
      <c r="BO1606" s="80"/>
      <c r="BP1606" s="80"/>
      <c r="BQ1606" s="80"/>
      <c r="BR1606" s="80"/>
      <c r="BS1606" s="80"/>
      <c r="BT1606" s="80"/>
      <c r="BU1606" s="80"/>
      <c r="BV1606" s="80"/>
      <c r="BW1606" s="80"/>
      <c r="BX1606" s="80"/>
    </row>
    <row r="1607" spans="1:76" s="81" customFormat="1" ht="15" x14ac:dyDescent="0.2">
      <c r="A1607" s="26" t="s">
        <v>996</v>
      </c>
      <c r="B1607" s="170" t="s">
        <v>75</v>
      </c>
      <c r="C1607" s="20">
        <v>89</v>
      </c>
      <c r="D1607" s="20">
        <v>13.4</v>
      </c>
      <c r="E1607" s="20">
        <v>89</v>
      </c>
      <c r="F1607" s="201">
        <v>13.4</v>
      </c>
      <c r="G1607" s="21">
        <f t="shared" si="36"/>
        <v>2.3851999999999998</v>
      </c>
      <c r="H1607" s="22">
        <v>2013</v>
      </c>
      <c r="I1607" s="23" t="s">
        <v>68</v>
      </c>
      <c r="J1607" s="20">
        <v>20</v>
      </c>
      <c r="K1607" s="80"/>
      <c r="L1607" s="80"/>
      <c r="M1607" s="80"/>
      <c r="N1607" s="80"/>
      <c r="O1607" s="80"/>
      <c r="P1607" s="80"/>
      <c r="Q1607" s="80"/>
      <c r="R1607" s="80"/>
      <c r="S1607" s="80"/>
      <c r="T1607" s="80"/>
      <c r="U1607" s="80"/>
      <c r="V1607" s="80"/>
      <c r="W1607" s="80"/>
      <c r="X1607" s="80"/>
      <c r="Y1607" s="80"/>
      <c r="Z1607" s="80"/>
      <c r="AA1607" s="80"/>
      <c r="AB1607" s="80"/>
      <c r="AC1607" s="80"/>
      <c r="AD1607" s="80"/>
      <c r="AE1607" s="80"/>
      <c r="AF1607" s="80"/>
      <c r="AG1607" s="80"/>
      <c r="AH1607" s="80"/>
      <c r="AI1607" s="80"/>
      <c r="AJ1607" s="80"/>
      <c r="AK1607" s="80"/>
      <c r="AL1607" s="80"/>
      <c r="AM1607" s="80"/>
      <c r="AN1607" s="80"/>
      <c r="AO1607" s="80"/>
      <c r="AP1607" s="80"/>
      <c r="AQ1607" s="80"/>
      <c r="AR1607" s="80"/>
      <c r="AS1607" s="80"/>
      <c r="AT1607" s="80"/>
      <c r="AU1607" s="80"/>
      <c r="AV1607" s="80"/>
      <c r="AW1607" s="80"/>
      <c r="AX1607" s="80"/>
      <c r="AY1607" s="80"/>
      <c r="AZ1607" s="80"/>
      <c r="BA1607" s="80"/>
      <c r="BB1607" s="80"/>
      <c r="BC1607" s="80"/>
      <c r="BD1607" s="80"/>
      <c r="BE1607" s="80"/>
      <c r="BF1607" s="80"/>
      <c r="BG1607" s="80"/>
      <c r="BH1607" s="80"/>
      <c r="BI1607" s="80"/>
      <c r="BJ1607" s="80"/>
      <c r="BK1607" s="80"/>
      <c r="BL1607" s="80"/>
      <c r="BM1607" s="80"/>
      <c r="BN1607" s="80"/>
      <c r="BO1607" s="80"/>
      <c r="BP1607" s="80"/>
      <c r="BQ1607" s="80"/>
      <c r="BR1607" s="80"/>
      <c r="BS1607" s="80"/>
      <c r="BT1607" s="80"/>
      <c r="BU1607" s="80"/>
      <c r="BV1607" s="80"/>
      <c r="BW1607" s="80"/>
      <c r="BX1607" s="80"/>
    </row>
    <row r="1608" spans="1:76" s="81" customFormat="1" ht="15" x14ac:dyDescent="0.2">
      <c r="A1608" s="30" t="s">
        <v>24</v>
      </c>
      <c r="B1608" s="170" t="s">
        <v>75</v>
      </c>
      <c r="C1608" s="20">
        <v>76</v>
      </c>
      <c r="D1608" s="20">
        <v>7.5</v>
      </c>
      <c r="E1608" s="20"/>
      <c r="F1608" s="201"/>
      <c r="G1608" s="21">
        <f t="shared" si="36"/>
        <v>0.56999999999999995</v>
      </c>
      <c r="H1608" s="22">
        <v>2013</v>
      </c>
      <c r="I1608" s="23" t="s">
        <v>68</v>
      </c>
      <c r="J1608" s="20">
        <v>20</v>
      </c>
      <c r="K1608" s="80"/>
      <c r="L1608" s="80"/>
      <c r="M1608" s="80"/>
      <c r="N1608" s="80"/>
      <c r="O1608" s="80"/>
      <c r="P1608" s="80"/>
      <c r="Q1608" s="80"/>
      <c r="R1608" s="80"/>
      <c r="S1608" s="80"/>
      <c r="T1608" s="80"/>
      <c r="U1608" s="80"/>
      <c r="V1608" s="80"/>
      <c r="W1608" s="80"/>
      <c r="X1608" s="80"/>
      <c r="Y1608" s="80"/>
      <c r="Z1608" s="80"/>
      <c r="AA1608" s="80"/>
      <c r="AB1608" s="80"/>
      <c r="AC1608" s="80"/>
      <c r="AD1608" s="80"/>
      <c r="AE1608" s="80"/>
      <c r="AF1608" s="80"/>
      <c r="AG1608" s="80"/>
      <c r="AH1608" s="80"/>
      <c r="AI1608" s="80"/>
      <c r="AJ1608" s="80"/>
      <c r="AK1608" s="80"/>
      <c r="AL1608" s="80"/>
      <c r="AM1608" s="80"/>
      <c r="AN1608" s="80"/>
      <c r="AO1608" s="80"/>
      <c r="AP1608" s="80"/>
      <c r="AQ1608" s="80"/>
      <c r="AR1608" s="80"/>
      <c r="AS1608" s="80"/>
      <c r="AT1608" s="80"/>
      <c r="AU1608" s="80"/>
      <c r="AV1608" s="80"/>
      <c r="AW1608" s="80"/>
      <c r="AX1608" s="80"/>
      <c r="AY1608" s="80"/>
      <c r="AZ1608" s="80"/>
      <c r="BA1608" s="80"/>
      <c r="BB1608" s="80"/>
      <c r="BC1608" s="80"/>
      <c r="BD1608" s="80"/>
      <c r="BE1608" s="80"/>
      <c r="BF1608" s="80"/>
      <c r="BG1608" s="80"/>
      <c r="BH1608" s="80"/>
      <c r="BI1608" s="80"/>
      <c r="BJ1608" s="80"/>
      <c r="BK1608" s="80"/>
      <c r="BL1608" s="80"/>
      <c r="BM1608" s="80"/>
      <c r="BN1608" s="80"/>
      <c r="BO1608" s="80"/>
      <c r="BP1608" s="80"/>
      <c r="BQ1608" s="80"/>
      <c r="BR1608" s="80"/>
      <c r="BS1608" s="80"/>
      <c r="BT1608" s="80"/>
      <c r="BU1608" s="80"/>
      <c r="BV1608" s="80"/>
      <c r="BW1608" s="80"/>
      <c r="BX1608" s="80"/>
    </row>
    <row r="1609" spans="1:76" ht="15" x14ac:dyDescent="0.2">
      <c r="A1609" s="26" t="s">
        <v>997</v>
      </c>
      <c r="B1609" s="170" t="s">
        <v>75</v>
      </c>
      <c r="C1609" s="20">
        <v>133</v>
      </c>
      <c r="D1609" s="20">
        <v>10.5</v>
      </c>
      <c r="E1609" s="20">
        <v>133</v>
      </c>
      <c r="F1609" s="201">
        <v>10.5</v>
      </c>
      <c r="G1609" s="21">
        <f t="shared" si="36"/>
        <v>2.7930000000000001</v>
      </c>
      <c r="H1609" s="22">
        <v>1975</v>
      </c>
      <c r="I1609" s="23" t="s">
        <v>23</v>
      </c>
      <c r="J1609" s="20">
        <v>100</v>
      </c>
    </row>
    <row r="1610" spans="1:76" ht="15" x14ac:dyDescent="0.2">
      <c r="A1610" s="26"/>
      <c r="B1610" s="170" t="s">
        <v>75</v>
      </c>
      <c r="C1610" s="20">
        <v>133</v>
      </c>
      <c r="D1610" s="20">
        <v>29.5</v>
      </c>
      <c r="E1610" s="20">
        <v>133</v>
      </c>
      <c r="F1610" s="201">
        <v>29.5</v>
      </c>
      <c r="G1610" s="21">
        <f t="shared" si="36"/>
        <v>7.8470000000000004</v>
      </c>
      <c r="H1610" s="22">
        <v>1975</v>
      </c>
      <c r="I1610" s="23" t="s">
        <v>23</v>
      </c>
      <c r="J1610" s="20">
        <v>100</v>
      </c>
    </row>
    <row r="1611" spans="1:76" x14ac:dyDescent="0.2">
      <c r="A1611" s="26" t="s">
        <v>998</v>
      </c>
      <c r="B1611" s="89">
        <v>496</v>
      </c>
      <c r="C1611" s="20">
        <v>133</v>
      </c>
      <c r="D1611" s="20">
        <v>105</v>
      </c>
      <c r="E1611" s="20">
        <v>133</v>
      </c>
      <c r="F1611" s="201">
        <v>105</v>
      </c>
      <c r="G1611" s="21">
        <f t="shared" si="36"/>
        <v>27.93</v>
      </c>
      <c r="H1611" s="22">
        <v>1975</v>
      </c>
      <c r="I1611" s="23" t="s">
        <v>23</v>
      </c>
      <c r="J1611" s="20">
        <v>100</v>
      </c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</row>
    <row r="1612" spans="1:76" x14ac:dyDescent="0.2">
      <c r="A1612" s="26" t="s">
        <v>999</v>
      </c>
      <c r="B1612" s="89">
        <v>1064</v>
      </c>
      <c r="C1612" s="20">
        <v>108</v>
      </c>
      <c r="D1612" s="20">
        <v>37.5</v>
      </c>
      <c r="E1612" s="20">
        <v>108</v>
      </c>
      <c r="F1612" s="201">
        <v>37.5</v>
      </c>
      <c r="G1612" s="21">
        <f t="shared" ref="G1612:G1631" si="37">((C1612/1000)*D1612)+((E1612/1000)*F1612)</f>
        <v>8.1</v>
      </c>
      <c r="H1612" s="22">
        <v>1975</v>
      </c>
      <c r="I1612" s="23" t="s">
        <v>23</v>
      </c>
      <c r="J1612" s="20">
        <v>100</v>
      </c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</row>
    <row r="1613" spans="1:76" x14ac:dyDescent="0.2">
      <c r="A1613" s="26" t="s">
        <v>1000</v>
      </c>
      <c r="B1613" s="89">
        <v>1065</v>
      </c>
      <c r="C1613" s="20">
        <v>108</v>
      </c>
      <c r="D1613" s="20">
        <v>76</v>
      </c>
      <c r="E1613" s="20">
        <v>108</v>
      </c>
      <c r="F1613" s="201">
        <v>76</v>
      </c>
      <c r="G1613" s="21">
        <f t="shared" si="37"/>
        <v>16.416</v>
      </c>
      <c r="H1613" s="22">
        <v>1975</v>
      </c>
      <c r="I1613" s="23" t="s">
        <v>33</v>
      </c>
      <c r="J1613" s="20">
        <v>100</v>
      </c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</row>
    <row r="1614" spans="1:76" x14ac:dyDescent="0.2">
      <c r="A1614" s="26" t="s">
        <v>1001</v>
      </c>
      <c r="B1614" s="89">
        <v>484</v>
      </c>
      <c r="C1614" s="20">
        <v>108</v>
      </c>
      <c r="D1614" s="20">
        <v>26</v>
      </c>
      <c r="E1614" s="20">
        <v>108</v>
      </c>
      <c r="F1614" s="201">
        <v>44</v>
      </c>
      <c r="G1614" s="21">
        <f t="shared" si="37"/>
        <v>7.56</v>
      </c>
      <c r="H1614" s="22">
        <v>1975</v>
      </c>
      <c r="I1614" s="23" t="s">
        <v>33</v>
      </c>
      <c r="J1614" s="20">
        <v>100</v>
      </c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</row>
    <row r="1615" spans="1:76" x14ac:dyDescent="0.2">
      <c r="A1615" s="26"/>
      <c r="B1615" s="89">
        <v>484</v>
      </c>
      <c r="C1615" s="20">
        <v>89</v>
      </c>
      <c r="D1615" s="20">
        <v>18</v>
      </c>
      <c r="E1615" s="20"/>
      <c r="F1615" s="201"/>
      <c r="G1615" s="21">
        <f t="shared" si="37"/>
        <v>1.6019999999999999</v>
      </c>
      <c r="H1615" s="22">
        <v>2015</v>
      </c>
      <c r="I1615" s="23" t="s">
        <v>33</v>
      </c>
      <c r="J1615" s="20">
        <v>12</v>
      </c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</row>
    <row r="1616" spans="1:76" x14ac:dyDescent="0.2">
      <c r="A1616" s="26" t="s">
        <v>1002</v>
      </c>
      <c r="B1616" s="100"/>
      <c r="C1616" s="20"/>
      <c r="D1616" s="20"/>
      <c r="E1616" s="20"/>
      <c r="F1616" s="201"/>
      <c r="G1616" s="21">
        <f t="shared" si="37"/>
        <v>0</v>
      </c>
      <c r="H1616" s="22"/>
      <c r="I1616" s="23"/>
      <c r="J1616" s="20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</row>
    <row r="1617" spans="1:76" ht="15" x14ac:dyDescent="0.2">
      <c r="A1617" s="30" t="s">
        <v>24</v>
      </c>
      <c r="B1617" s="170" t="s">
        <v>75</v>
      </c>
      <c r="C1617" s="20">
        <v>108</v>
      </c>
      <c r="D1617" s="20">
        <v>58</v>
      </c>
      <c r="E1617" s="20">
        <v>108</v>
      </c>
      <c r="F1617" s="201">
        <v>58</v>
      </c>
      <c r="G1617" s="21">
        <f t="shared" si="37"/>
        <v>12.528</v>
      </c>
      <c r="H1617" s="22">
        <v>1975</v>
      </c>
      <c r="I1617" s="23" t="s">
        <v>33</v>
      </c>
      <c r="J1617" s="20">
        <v>100</v>
      </c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</row>
    <row r="1618" spans="1:76" x14ac:dyDescent="0.2">
      <c r="A1618" s="26" t="s">
        <v>1003</v>
      </c>
      <c r="B1618" s="100"/>
      <c r="C1618" s="20"/>
      <c r="D1618" s="20"/>
      <c r="E1618" s="20"/>
      <c r="F1618" s="201"/>
      <c r="G1618" s="21">
        <f t="shared" si="37"/>
        <v>0</v>
      </c>
      <c r="H1618" s="22"/>
      <c r="I1618" s="23"/>
      <c r="J1618" s="20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</row>
    <row r="1619" spans="1:76" x14ac:dyDescent="0.2">
      <c r="A1619" s="30" t="s">
        <v>24</v>
      </c>
      <c r="B1619" s="89">
        <v>132</v>
      </c>
      <c r="C1619" s="20">
        <v>108</v>
      </c>
      <c r="D1619" s="20">
        <v>40</v>
      </c>
      <c r="E1619" s="20">
        <v>108</v>
      </c>
      <c r="F1619" s="201">
        <v>40</v>
      </c>
      <c r="G1619" s="21">
        <f t="shared" si="37"/>
        <v>8.64</v>
      </c>
      <c r="H1619" s="22">
        <v>1975</v>
      </c>
      <c r="I1619" s="23" t="s">
        <v>33</v>
      </c>
      <c r="J1619" s="20">
        <v>100</v>
      </c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</row>
    <row r="1620" spans="1:76" x14ac:dyDescent="0.2">
      <c r="A1620" s="26" t="s">
        <v>1004</v>
      </c>
      <c r="B1620" s="89"/>
      <c r="C1620" s="20"/>
      <c r="D1620" s="20"/>
      <c r="E1620" s="20"/>
      <c r="F1620" s="201"/>
      <c r="G1620" s="21">
        <f t="shared" si="37"/>
        <v>0</v>
      </c>
      <c r="H1620" s="22"/>
      <c r="I1620" s="23"/>
      <c r="J1620" s="20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</row>
    <row r="1621" spans="1:76" x14ac:dyDescent="0.2">
      <c r="A1621" s="30" t="s">
        <v>24</v>
      </c>
      <c r="B1621" s="89">
        <v>132</v>
      </c>
      <c r="C1621" s="20">
        <v>76</v>
      </c>
      <c r="D1621" s="20">
        <v>22</v>
      </c>
      <c r="E1621" s="20">
        <v>89</v>
      </c>
      <c r="F1621" s="201">
        <v>22</v>
      </c>
      <c r="G1621" s="21">
        <f t="shared" si="37"/>
        <v>3.63</v>
      </c>
      <c r="H1621" s="22">
        <v>1975</v>
      </c>
      <c r="I1621" s="23" t="s">
        <v>33</v>
      </c>
      <c r="J1621" s="20">
        <v>100</v>
      </c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</row>
    <row r="1622" spans="1:76" x14ac:dyDescent="0.2">
      <c r="A1622" s="26" t="s">
        <v>1005</v>
      </c>
      <c r="B1622" s="100"/>
      <c r="C1622" s="20"/>
      <c r="D1622" s="20"/>
      <c r="E1622" s="20"/>
      <c r="F1622" s="201"/>
      <c r="G1622" s="21">
        <f t="shared" si="37"/>
        <v>0</v>
      </c>
      <c r="H1622" s="22"/>
      <c r="I1622" s="23"/>
      <c r="J1622" s="20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</row>
    <row r="1623" spans="1:76" ht="15" x14ac:dyDescent="0.2">
      <c r="A1623" s="30" t="s">
        <v>24</v>
      </c>
      <c r="B1623" s="170" t="s">
        <v>75</v>
      </c>
      <c r="C1623" s="20">
        <v>159</v>
      </c>
      <c r="D1623" s="20">
        <v>74</v>
      </c>
      <c r="E1623" s="20">
        <v>159</v>
      </c>
      <c r="F1623" s="201">
        <v>74</v>
      </c>
      <c r="G1623" s="21">
        <f t="shared" si="37"/>
        <v>23.532</v>
      </c>
      <c r="H1623" s="22">
        <v>1975</v>
      </c>
      <c r="I1623" s="23" t="s">
        <v>33</v>
      </c>
      <c r="J1623" s="20">
        <v>100</v>
      </c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</row>
    <row r="1624" spans="1:76" x14ac:dyDescent="0.2">
      <c r="A1624" s="26" t="s">
        <v>1006</v>
      </c>
      <c r="B1624" s="100"/>
      <c r="C1624" s="20"/>
      <c r="D1624" s="20"/>
      <c r="E1624" s="20"/>
      <c r="F1624" s="201"/>
      <c r="G1624" s="21">
        <f t="shared" si="37"/>
        <v>0</v>
      </c>
      <c r="H1624" s="22"/>
      <c r="I1624" s="23"/>
      <c r="J1624" s="20"/>
    </row>
    <row r="1625" spans="1:76" ht="15" x14ac:dyDescent="0.2">
      <c r="A1625" s="27" t="s">
        <v>24</v>
      </c>
      <c r="B1625" s="170" t="s">
        <v>75</v>
      </c>
      <c r="C1625" s="28">
        <v>89</v>
      </c>
      <c r="D1625" s="28">
        <v>140</v>
      </c>
      <c r="E1625" s="28">
        <v>57</v>
      </c>
      <c r="F1625" s="242">
        <v>140</v>
      </c>
      <c r="G1625" s="21">
        <f t="shared" si="37"/>
        <v>20.439999999999998</v>
      </c>
      <c r="H1625" s="29">
        <v>1975</v>
      </c>
      <c r="I1625" s="205" t="s">
        <v>23</v>
      </c>
      <c r="J1625" s="20">
        <v>100</v>
      </c>
    </row>
    <row r="1626" spans="1:76" x14ac:dyDescent="0.2">
      <c r="A1626" s="26" t="s">
        <v>738</v>
      </c>
      <c r="B1626" s="89"/>
      <c r="C1626" s="20"/>
      <c r="D1626" s="20"/>
      <c r="E1626" s="20"/>
      <c r="F1626" s="201"/>
      <c r="G1626" s="21">
        <f t="shared" si="37"/>
        <v>0</v>
      </c>
      <c r="H1626" s="22"/>
      <c r="I1626" s="23"/>
      <c r="J1626" s="20"/>
    </row>
    <row r="1627" spans="1:76" x14ac:dyDescent="0.2">
      <c r="A1627" s="30" t="s">
        <v>24</v>
      </c>
      <c r="B1627" s="89">
        <v>244</v>
      </c>
      <c r="C1627" s="20">
        <v>57</v>
      </c>
      <c r="D1627" s="20">
        <v>13</v>
      </c>
      <c r="E1627" s="20">
        <v>45</v>
      </c>
      <c r="F1627" s="201">
        <v>13</v>
      </c>
      <c r="G1627" s="21">
        <f t="shared" si="37"/>
        <v>1.3260000000000001</v>
      </c>
      <c r="H1627" s="22">
        <v>1975</v>
      </c>
      <c r="I1627" s="23" t="s">
        <v>33</v>
      </c>
      <c r="J1627" s="20">
        <v>100</v>
      </c>
    </row>
    <row r="1628" spans="1:76" x14ac:dyDescent="0.2">
      <c r="A1628" s="26" t="s">
        <v>729</v>
      </c>
      <c r="B1628" s="89"/>
      <c r="C1628" s="20"/>
      <c r="D1628" s="20"/>
      <c r="E1628" s="20"/>
      <c r="F1628" s="201"/>
      <c r="G1628" s="21">
        <f t="shared" si="37"/>
        <v>0</v>
      </c>
      <c r="H1628" s="22"/>
      <c r="I1628" s="23"/>
      <c r="J1628" s="20"/>
    </row>
    <row r="1629" spans="1:76" x14ac:dyDescent="0.2">
      <c r="A1629" s="30" t="s">
        <v>24</v>
      </c>
      <c r="B1629" s="89">
        <v>294</v>
      </c>
      <c r="C1629" s="20">
        <v>57</v>
      </c>
      <c r="D1629" s="20">
        <v>36</v>
      </c>
      <c r="E1629" s="20">
        <v>45</v>
      </c>
      <c r="F1629" s="201">
        <v>36</v>
      </c>
      <c r="G1629" s="21">
        <f t="shared" si="37"/>
        <v>3.6719999999999997</v>
      </c>
      <c r="H1629" s="22">
        <v>1975</v>
      </c>
      <c r="I1629" s="23" t="s">
        <v>23</v>
      </c>
      <c r="J1629" s="20">
        <v>100</v>
      </c>
    </row>
    <row r="1630" spans="1:76" x14ac:dyDescent="0.2">
      <c r="A1630" s="26" t="s">
        <v>737</v>
      </c>
      <c r="B1630" s="89"/>
      <c r="C1630" s="20"/>
      <c r="D1630" s="20"/>
      <c r="E1630" s="20"/>
      <c r="F1630" s="201"/>
      <c r="G1630" s="21">
        <f t="shared" si="37"/>
        <v>0</v>
      </c>
      <c r="H1630" s="22"/>
      <c r="I1630" s="23"/>
      <c r="J1630" s="20"/>
    </row>
    <row r="1631" spans="1:76" x14ac:dyDescent="0.2">
      <c r="A1631" s="30" t="s">
        <v>24</v>
      </c>
      <c r="B1631" s="89">
        <v>291</v>
      </c>
      <c r="C1631" s="20">
        <v>76</v>
      </c>
      <c r="D1631" s="20">
        <v>14</v>
      </c>
      <c r="E1631" s="20">
        <v>45</v>
      </c>
      <c r="F1631" s="201">
        <v>14</v>
      </c>
      <c r="G1631" s="21">
        <f t="shared" si="37"/>
        <v>1.694</v>
      </c>
      <c r="H1631" s="22">
        <v>1975</v>
      </c>
      <c r="I1631" s="23" t="s">
        <v>33</v>
      </c>
      <c r="J1631" s="20">
        <v>100</v>
      </c>
    </row>
    <row r="1632" spans="1:76" s="36" customFormat="1" x14ac:dyDescent="0.2">
      <c r="A1632" s="31" t="s">
        <v>58</v>
      </c>
      <c r="B1632" s="31"/>
      <c r="C1632" s="39"/>
      <c r="D1632" s="39">
        <f>SUM(D1548:D1631)</f>
        <v>2930.8000000000006</v>
      </c>
      <c r="E1632" s="39"/>
      <c r="F1632" s="39">
        <f>SUM(F1548:F1631)</f>
        <v>2884.3000000000006</v>
      </c>
      <c r="G1632" s="39">
        <f>SUM(G1548:G1631)</f>
        <v>661.53070000000002</v>
      </c>
      <c r="H1632" s="39"/>
      <c r="I1632" s="39"/>
      <c r="J1632" s="38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  <c r="BU1632" s="1"/>
      <c r="BV1632" s="1"/>
      <c r="BW1632" s="1"/>
      <c r="BX1632" s="1"/>
    </row>
    <row r="1633" spans="1:76" s="36" customFormat="1" x14ac:dyDescent="0.2">
      <c r="A1633" s="37" t="s">
        <v>59</v>
      </c>
      <c r="B1633" s="37"/>
      <c r="C1633" s="39"/>
      <c r="D1633" s="39"/>
      <c r="E1633" s="39"/>
      <c r="F1633" s="39"/>
      <c r="G1633" s="39"/>
      <c r="H1633" s="39"/>
      <c r="I1633" s="39"/>
      <c r="J1633" s="38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  <c r="BU1633" s="1"/>
      <c r="BV1633" s="1"/>
      <c r="BW1633" s="1"/>
      <c r="BX1633" s="1"/>
    </row>
    <row r="1634" spans="1:76" s="36" customFormat="1" x14ac:dyDescent="0.2">
      <c r="A1634" s="37" t="s">
        <v>60</v>
      </c>
      <c r="B1634" s="37"/>
      <c r="C1634" s="39"/>
      <c r="D1634" s="39">
        <f>D1632-D1635</f>
        <v>1743.8000000000006</v>
      </c>
      <c r="E1634" s="39"/>
      <c r="F1634" s="39">
        <f>F1632-F1635</f>
        <v>1743.8000000000006</v>
      </c>
      <c r="G1634" s="39"/>
      <c r="H1634" s="39"/>
      <c r="I1634" s="39"/>
      <c r="J1634" s="38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  <c r="BU1634" s="1"/>
      <c r="BV1634" s="1"/>
      <c r="BW1634" s="1"/>
      <c r="BX1634" s="1"/>
    </row>
    <row r="1635" spans="1:76" s="36" customFormat="1" x14ac:dyDescent="0.2">
      <c r="A1635" s="37" t="s">
        <v>24</v>
      </c>
      <c r="B1635" s="37"/>
      <c r="C1635" s="39"/>
      <c r="D1635" s="39">
        <f>SUMIF($A$1548:$A$1631,"ГВС",D1548:D1631)</f>
        <v>1187</v>
      </c>
      <c r="E1635" s="39"/>
      <c r="F1635" s="39">
        <f>SUMIF($A$1548:$A$1631,"ГВС",F1548:F1631)</f>
        <v>1140.5</v>
      </c>
      <c r="G1635" s="39"/>
      <c r="H1635" s="39"/>
      <c r="I1635" s="39"/>
      <c r="J1635" s="38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  <c r="BU1635" s="1"/>
      <c r="BV1635" s="1"/>
      <c r="BW1635" s="1"/>
      <c r="BX1635" s="1"/>
    </row>
    <row r="1636" spans="1:76" s="36" customFormat="1" x14ac:dyDescent="0.2">
      <c r="A1636" s="31" t="s">
        <v>61</v>
      </c>
      <c r="B1636" s="40"/>
      <c r="C1636" s="291">
        <f>D1632+F1632</f>
        <v>5815.1000000000013</v>
      </c>
      <c r="D1636" s="292"/>
      <c r="E1636" s="292"/>
      <c r="F1636" s="293"/>
      <c r="G1636" s="50"/>
      <c r="H1636" s="39"/>
      <c r="I1636" s="39"/>
      <c r="J1636" s="42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  <c r="BU1636" s="1"/>
      <c r="BV1636" s="1"/>
      <c r="BW1636" s="1"/>
      <c r="BX1636" s="1"/>
    </row>
    <row r="1637" spans="1:76" ht="12.75" customHeight="1" x14ac:dyDescent="0.2">
      <c r="A1637" s="14" t="s">
        <v>1007</v>
      </c>
      <c r="B1637" s="14"/>
      <c r="C1637" s="15"/>
      <c r="D1637" s="15"/>
      <c r="E1637" s="15"/>
      <c r="F1637" s="15"/>
      <c r="G1637" s="15"/>
      <c r="H1637" s="15"/>
      <c r="I1637" s="14"/>
      <c r="J1637" s="24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</row>
    <row r="1638" spans="1:76" x14ac:dyDescent="0.2">
      <c r="A1638" s="55" t="s">
        <v>132</v>
      </c>
      <c r="B1638" s="55" t="s">
        <v>1008</v>
      </c>
      <c r="C1638" s="20">
        <v>219</v>
      </c>
      <c r="D1638" s="20">
        <v>251</v>
      </c>
      <c r="E1638" s="20">
        <v>219</v>
      </c>
      <c r="F1638" s="20">
        <v>251</v>
      </c>
      <c r="G1638" s="21">
        <f t="shared" ref="G1638:G1701" si="38">((C1638/1000)*D1638)+((E1638/1000)*F1638)</f>
        <v>109.938</v>
      </c>
      <c r="H1638" s="20">
        <v>1980</v>
      </c>
      <c r="I1638" s="20" t="s">
        <v>23</v>
      </c>
      <c r="J1638" s="20">
        <v>100</v>
      </c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</row>
    <row r="1639" spans="1:76" x14ac:dyDescent="0.2">
      <c r="A1639" s="243" t="s">
        <v>1009</v>
      </c>
      <c r="B1639" s="243" t="s">
        <v>1010</v>
      </c>
      <c r="C1639" s="56">
        <v>159</v>
      </c>
      <c r="D1639" s="56">
        <v>50</v>
      </c>
      <c r="E1639" s="56">
        <v>159</v>
      </c>
      <c r="F1639" s="56">
        <v>50</v>
      </c>
      <c r="G1639" s="21">
        <f t="shared" si="38"/>
        <v>15.9</v>
      </c>
      <c r="H1639" s="20">
        <v>2002</v>
      </c>
      <c r="I1639" s="58" t="s">
        <v>23</v>
      </c>
      <c r="J1639" s="20">
        <v>64</v>
      </c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</row>
    <row r="1640" spans="1:76" x14ac:dyDescent="0.2">
      <c r="A1640" s="55" t="s">
        <v>1011</v>
      </c>
      <c r="B1640" s="55" t="s">
        <v>1012</v>
      </c>
      <c r="C1640" s="56">
        <v>159</v>
      </c>
      <c r="D1640" s="56">
        <v>103</v>
      </c>
      <c r="E1640" s="56">
        <v>159</v>
      </c>
      <c r="F1640" s="56">
        <v>103</v>
      </c>
      <c r="G1640" s="21">
        <f t="shared" si="38"/>
        <v>32.753999999999998</v>
      </c>
      <c r="H1640" s="20">
        <v>2002</v>
      </c>
      <c r="I1640" s="58" t="s">
        <v>23</v>
      </c>
      <c r="J1640" s="20">
        <v>64</v>
      </c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</row>
    <row r="1641" spans="1:76" x14ac:dyDescent="0.2">
      <c r="A1641" s="55" t="s">
        <v>100</v>
      </c>
      <c r="B1641" s="55" t="s">
        <v>1013</v>
      </c>
      <c r="C1641" s="56">
        <v>159</v>
      </c>
      <c r="D1641" s="56">
        <v>81.3</v>
      </c>
      <c r="E1641" s="56">
        <v>159</v>
      </c>
      <c r="F1641" s="56">
        <v>81.3</v>
      </c>
      <c r="G1641" s="21">
        <f t="shared" si="38"/>
        <v>25.853400000000001</v>
      </c>
      <c r="H1641" s="20">
        <v>2002</v>
      </c>
      <c r="I1641" s="58" t="s">
        <v>23</v>
      </c>
      <c r="J1641" s="20">
        <v>64</v>
      </c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</row>
    <row r="1642" spans="1:76" x14ac:dyDescent="0.2">
      <c r="A1642" s="55" t="s">
        <v>101</v>
      </c>
      <c r="B1642" s="55" t="s">
        <v>1014</v>
      </c>
      <c r="C1642" s="56">
        <v>159</v>
      </c>
      <c r="D1642" s="56">
        <v>51</v>
      </c>
      <c r="E1642" s="56">
        <v>159</v>
      </c>
      <c r="F1642" s="56">
        <v>51</v>
      </c>
      <c r="G1642" s="21">
        <f t="shared" si="38"/>
        <v>16.218</v>
      </c>
      <c r="H1642" s="20">
        <v>2002</v>
      </c>
      <c r="I1642" s="58" t="s">
        <v>23</v>
      </c>
      <c r="J1642" s="20">
        <v>64</v>
      </c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</row>
    <row r="1643" spans="1:76" x14ac:dyDescent="0.2">
      <c r="A1643" s="243" t="s">
        <v>1015</v>
      </c>
      <c r="B1643" s="243" t="s">
        <v>1016</v>
      </c>
      <c r="C1643" s="56">
        <v>133</v>
      </c>
      <c r="D1643" s="56">
        <v>84.3</v>
      </c>
      <c r="E1643" s="56">
        <v>133</v>
      </c>
      <c r="F1643" s="56">
        <v>84.3</v>
      </c>
      <c r="G1643" s="21">
        <f t="shared" si="38"/>
        <v>22.4238</v>
      </c>
      <c r="H1643" s="20">
        <v>2002</v>
      </c>
      <c r="I1643" s="58" t="s">
        <v>23</v>
      </c>
      <c r="J1643" s="20">
        <v>64</v>
      </c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</row>
    <row r="1644" spans="1:76" x14ac:dyDescent="0.2">
      <c r="A1644" s="55" t="s">
        <v>1017</v>
      </c>
      <c r="B1644" s="55" t="s">
        <v>1018</v>
      </c>
      <c r="C1644" s="56">
        <v>89</v>
      </c>
      <c r="D1644" s="56">
        <v>80</v>
      </c>
      <c r="E1644" s="56">
        <v>89</v>
      </c>
      <c r="F1644" s="56">
        <v>80</v>
      </c>
      <c r="G1644" s="21">
        <f t="shared" si="38"/>
        <v>14.239999999999998</v>
      </c>
      <c r="H1644" s="20">
        <v>2002</v>
      </c>
      <c r="I1644" s="58" t="s">
        <v>23</v>
      </c>
      <c r="J1644" s="20">
        <v>64</v>
      </c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</row>
    <row r="1645" spans="1:76" x14ac:dyDescent="0.2">
      <c r="A1645" s="55" t="s">
        <v>1019</v>
      </c>
      <c r="B1645" s="55" t="s">
        <v>1020</v>
      </c>
      <c r="C1645" s="56">
        <v>89</v>
      </c>
      <c r="D1645" s="56">
        <v>110</v>
      </c>
      <c r="E1645" s="56">
        <v>89</v>
      </c>
      <c r="F1645" s="56">
        <v>110</v>
      </c>
      <c r="G1645" s="21">
        <f t="shared" si="38"/>
        <v>19.579999999999998</v>
      </c>
      <c r="H1645" s="20">
        <v>2002</v>
      </c>
      <c r="I1645" s="58" t="s">
        <v>23</v>
      </c>
      <c r="J1645" s="20">
        <v>64</v>
      </c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</row>
    <row r="1646" spans="1:76" x14ac:dyDescent="0.2">
      <c r="A1646" s="55" t="s">
        <v>92</v>
      </c>
      <c r="B1646" s="55" t="s">
        <v>1021</v>
      </c>
      <c r="C1646" s="56">
        <v>76</v>
      </c>
      <c r="D1646" s="56">
        <v>70</v>
      </c>
      <c r="E1646" s="56">
        <v>76</v>
      </c>
      <c r="F1646" s="56">
        <v>70</v>
      </c>
      <c r="G1646" s="21">
        <f t="shared" si="38"/>
        <v>10.64</v>
      </c>
      <c r="H1646" s="20">
        <v>2002</v>
      </c>
      <c r="I1646" s="58" t="s">
        <v>23</v>
      </c>
      <c r="J1646" s="20">
        <v>64</v>
      </c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</row>
    <row r="1647" spans="1:76" x14ac:dyDescent="0.2">
      <c r="A1647" s="55" t="s">
        <v>261</v>
      </c>
      <c r="B1647" s="55" t="s">
        <v>1022</v>
      </c>
      <c r="C1647" s="56">
        <v>76</v>
      </c>
      <c r="D1647" s="56">
        <v>40</v>
      </c>
      <c r="E1647" s="56">
        <v>76</v>
      </c>
      <c r="F1647" s="56">
        <v>40</v>
      </c>
      <c r="G1647" s="21">
        <f t="shared" si="38"/>
        <v>6.08</v>
      </c>
      <c r="H1647" s="20">
        <v>2002</v>
      </c>
      <c r="I1647" s="58" t="s">
        <v>23</v>
      </c>
      <c r="J1647" s="20">
        <v>64</v>
      </c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</row>
    <row r="1648" spans="1:76" x14ac:dyDescent="0.2">
      <c r="A1648" s="55" t="s">
        <v>97</v>
      </c>
      <c r="B1648" s="55" t="s">
        <v>1023</v>
      </c>
      <c r="C1648" s="56">
        <v>76</v>
      </c>
      <c r="D1648" s="56">
        <v>50</v>
      </c>
      <c r="E1648" s="56">
        <v>76</v>
      </c>
      <c r="F1648" s="56">
        <v>50</v>
      </c>
      <c r="G1648" s="21">
        <f t="shared" si="38"/>
        <v>7.6</v>
      </c>
      <c r="H1648" s="20">
        <v>2002</v>
      </c>
      <c r="I1648" s="58" t="s">
        <v>23</v>
      </c>
      <c r="J1648" s="20">
        <v>64</v>
      </c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</row>
    <row r="1649" spans="1:76" x14ac:dyDescent="0.2">
      <c r="A1649" s="55" t="s">
        <v>1024</v>
      </c>
      <c r="B1649" s="55" t="s">
        <v>1025</v>
      </c>
      <c r="C1649" s="56">
        <v>76</v>
      </c>
      <c r="D1649" s="56">
        <v>13</v>
      </c>
      <c r="E1649" s="56">
        <v>76</v>
      </c>
      <c r="F1649" s="56">
        <v>13</v>
      </c>
      <c r="G1649" s="21">
        <f t="shared" si="38"/>
        <v>1.976</v>
      </c>
      <c r="H1649" s="20">
        <v>2002</v>
      </c>
      <c r="I1649" s="58" t="s">
        <v>23</v>
      </c>
      <c r="J1649" s="20">
        <v>64</v>
      </c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</row>
    <row r="1650" spans="1:76" x14ac:dyDescent="0.2">
      <c r="A1650" s="55" t="s">
        <v>1026</v>
      </c>
      <c r="B1650" s="55" t="s">
        <v>1027</v>
      </c>
      <c r="C1650" s="56">
        <v>57</v>
      </c>
      <c r="D1650" s="56">
        <v>10</v>
      </c>
      <c r="E1650" s="56">
        <v>57</v>
      </c>
      <c r="F1650" s="56">
        <v>10</v>
      </c>
      <c r="G1650" s="21">
        <f t="shared" si="38"/>
        <v>1.1400000000000001</v>
      </c>
      <c r="H1650" s="20">
        <v>1965</v>
      </c>
      <c r="I1650" s="58" t="s">
        <v>23</v>
      </c>
      <c r="J1650" s="20">
        <v>100</v>
      </c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</row>
    <row r="1651" spans="1:76" x14ac:dyDescent="0.2">
      <c r="A1651" s="55" t="s">
        <v>1028</v>
      </c>
      <c r="B1651" s="55" t="s">
        <v>1029</v>
      </c>
      <c r="C1651" s="56">
        <v>57</v>
      </c>
      <c r="D1651" s="56">
        <v>15</v>
      </c>
      <c r="E1651" s="56">
        <v>57</v>
      </c>
      <c r="F1651" s="56">
        <v>15</v>
      </c>
      <c r="G1651" s="21">
        <f t="shared" si="38"/>
        <v>1.71</v>
      </c>
      <c r="H1651" s="20">
        <v>1965</v>
      </c>
      <c r="I1651" s="58" t="s">
        <v>23</v>
      </c>
      <c r="J1651" s="20">
        <v>100</v>
      </c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</row>
    <row r="1652" spans="1:76" x14ac:dyDescent="0.2">
      <c r="A1652" s="55" t="s">
        <v>1030</v>
      </c>
      <c r="B1652" s="55" t="s">
        <v>1031</v>
      </c>
      <c r="C1652" s="56">
        <v>57</v>
      </c>
      <c r="D1652" s="56">
        <v>15</v>
      </c>
      <c r="E1652" s="56">
        <v>57</v>
      </c>
      <c r="F1652" s="56">
        <v>15</v>
      </c>
      <c r="G1652" s="21">
        <f t="shared" si="38"/>
        <v>1.71</v>
      </c>
      <c r="H1652" s="20">
        <v>1965</v>
      </c>
      <c r="I1652" s="58" t="s">
        <v>23</v>
      </c>
      <c r="J1652" s="20">
        <v>100</v>
      </c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</row>
    <row r="1653" spans="1:76" x14ac:dyDescent="0.2">
      <c r="A1653" s="55" t="s">
        <v>1032</v>
      </c>
      <c r="B1653" s="55" t="s">
        <v>1033</v>
      </c>
      <c r="C1653" s="56">
        <v>57</v>
      </c>
      <c r="D1653" s="56">
        <v>25</v>
      </c>
      <c r="E1653" s="56">
        <v>57</v>
      </c>
      <c r="F1653" s="56">
        <v>25</v>
      </c>
      <c r="G1653" s="21">
        <f t="shared" si="38"/>
        <v>2.85</v>
      </c>
      <c r="H1653" s="20">
        <v>1990</v>
      </c>
      <c r="I1653" s="58" t="s">
        <v>23</v>
      </c>
      <c r="J1653" s="20">
        <v>100</v>
      </c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</row>
    <row r="1654" spans="1:76" x14ac:dyDescent="0.2">
      <c r="A1654" s="55" t="s">
        <v>1034</v>
      </c>
      <c r="B1654" s="55" t="s">
        <v>1035</v>
      </c>
      <c r="C1654" s="56">
        <v>57</v>
      </c>
      <c r="D1654" s="56">
        <v>15</v>
      </c>
      <c r="E1654" s="56">
        <v>57</v>
      </c>
      <c r="F1654" s="56">
        <v>15</v>
      </c>
      <c r="G1654" s="21">
        <f t="shared" si="38"/>
        <v>1.71</v>
      </c>
      <c r="H1654" s="20">
        <v>1965</v>
      </c>
      <c r="I1654" s="58" t="s">
        <v>23</v>
      </c>
      <c r="J1654" s="20">
        <v>100</v>
      </c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</row>
    <row r="1655" spans="1:76" x14ac:dyDescent="0.2">
      <c r="A1655" s="55" t="s">
        <v>1036</v>
      </c>
      <c r="B1655" s="55" t="s">
        <v>1037</v>
      </c>
      <c r="C1655" s="56">
        <v>57</v>
      </c>
      <c r="D1655" s="56">
        <v>15</v>
      </c>
      <c r="E1655" s="56">
        <v>57</v>
      </c>
      <c r="F1655" s="56">
        <v>15</v>
      </c>
      <c r="G1655" s="21">
        <f t="shared" si="38"/>
        <v>1.71</v>
      </c>
      <c r="H1655" s="20">
        <v>1965</v>
      </c>
      <c r="I1655" s="58" t="s">
        <v>23</v>
      </c>
      <c r="J1655" s="20">
        <v>100</v>
      </c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</row>
    <row r="1656" spans="1:76" x14ac:dyDescent="0.2">
      <c r="A1656" s="55" t="s">
        <v>1038</v>
      </c>
      <c r="B1656" s="55" t="s">
        <v>1039</v>
      </c>
      <c r="C1656" s="56">
        <v>133</v>
      </c>
      <c r="D1656" s="56">
        <v>60</v>
      </c>
      <c r="E1656" s="56">
        <v>133</v>
      </c>
      <c r="F1656" s="56">
        <v>60</v>
      </c>
      <c r="G1656" s="21">
        <f t="shared" si="38"/>
        <v>15.96</v>
      </c>
      <c r="H1656" s="20">
        <v>1965</v>
      </c>
      <c r="I1656" s="58" t="s">
        <v>23</v>
      </c>
      <c r="J1656" s="20">
        <v>100</v>
      </c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</row>
    <row r="1657" spans="1:76" x14ac:dyDescent="0.2">
      <c r="A1657" s="55" t="s">
        <v>1040</v>
      </c>
      <c r="B1657" s="55" t="s">
        <v>1041</v>
      </c>
      <c r="C1657" s="56">
        <v>89</v>
      </c>
      <c r="D1657" s="56">
        <v>6.5</v>
      </c>
      <c r="E1657" s="56">
        <v>89</v>
      </c>
      <c r="F1657" s="56">
        <v>6.5</v>
      </c>
      <c r="G1657" s="21">
        <f t="shared" si="38"/>
        <v>1.157</v>
      </c>
      <c r="H1657" s="20">
        <v>1965</v>
      </c>
      <c r="I1657" s="58" t="s">
        <v>23</v>
      </c>
      <c r="J1657" s="20">
        <v>100</v>
      </c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</row>
    <row r="1658" spans="1:76" x14ac:dyDescent="0.2">
      <c r="A1658" s="55" t="s">
        <v>1042</v>
      </c>
      <c r="B1658" s="55" t="s">
        <v>1043</v>
      </c>
      <c r="C1658" s="56">
        <v>89</v>
      </c>
      <c r="D1658" s="56">
        <v>76.2</v>
      </c>
      <c r="E1658" s="56">
        <v>89</v>
      </c>
      <c r="F1658" s="56">
        <v>76.2</v>
      </c>
      <c r="G1658" s="21">
        <f t="shared" si="38"/>
        <v>13.563599999999999</v>
      </c>
      <c r="H1658" s="20">
        <v>1965</v>
      </c>
      <c r="I1658" s="58" t="s">
        <v>23</v>
      </c>
      <c r="J1658" s="20">
        <v>100</v>
      </c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</row>
    <row r="1659" spans="1:76" x14ac:dyDescent="0.2">
      <c r="A1659" s="55" t="s">
        <v>1044</v>
      </c>
      <c r="B1659" s="55" t="s">
        <v>1045</v>
      </c>
      <c r="C1659" s="56">
        <v>57</v>
      </c>
      <c r="D1659" s="56">
        <v>12</v>
      </c>
      <c r="E1659" s="56">
        <v>57</v>
      </c>
      <c r="F1659" s="56">
        <v>12</v>
      </c>
      <c r="G1659" s="21">
        <f t="shared" si="38"/>
        <v>1.3680000000000001</v>
      </c>
      <c r="H1659" s="20">
        <v>1965</v>
      </c>
      <c r="I1659" s="58" t="s">
        <v>23</v>
      </c>
      <c r="J1659" s="20">
        <v>100</v>
      </c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</row>
    <row r="1660" spans="1:76" x14ac:dyDescent="0.2">
      <c r="A1660" s="55" t="s">
        <v>1046</v>
      </c>
      <c r="B1660" s="55" t="s">
        <v>1047</v>
      </c>
      <c r="C1660" s="56">
        <v>57</v>
      </c>
      <c r="D1660" s="56">
        <v>6</v>
      </c>
      <c r="E1660" s="56">
        <v>57</v>
      </c>
      <c r="F1660" s="56">
        <v>6</v>
      </c>
      <c r="G1660" s="21">
        <f t="shared" si="38"/>
        <v>0.68400000000000005</v>
      </c>
      <c r="H1660" s="20">
        <v>1965</v>
      </c>
      <c r="I1660" s="58" t="s">
        <v>23</v>
      </c>
      <c r="J1660" s="20">
        <v>100</v>
      </c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</row>
    <row r="1661" spans="1:76" x14ac:dyDescent="0.2">
      <c r="A1661" s="55" t="s">
        <v>1048</v>
      </c>
      <c r="B1661" s="55" t="s">
        <v>1049</v>
      </c>
      <c r="C1661" s="56">
        <v>57</v>
      </c>
      <c r="D1661" s="56">
        <v>5</v>
      </c>
      <c r="E1661" s="56">
        <v>57</v>
      </c>
      <c r="F1661" s="56">
        <v>5</v>
      </c>
      <c r="G1661" s="21">
        <f t="shared" si="38"/>
        <v>0.57000000000000006</v>
      </c>
      <c r="H1661" s="20">
        <v>1965</v>
      </c>
      <c r="I1661" s="58" t="s">
        <v>23</v>
      </c>
      <c r="J1661" s="20">
        <v>100</v>
      </c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</row>
    <row r="1662" spans="1:76" x14ac:dyDescent="0.2">
      <c r="A1662" s="55" t="s">
        <v>1050</v>
      </c>
      <c r="B1662" s="323" t="s">
        <v>57</v>
      </c>
      <c r="C1662" s="55">
        <v>89</v>
      </c>
      <c r="D1662" s="56">
        <v>96.2</v>
      </c>
      <c r="E1662" s="55">
        <v>89</v>
      </c>
      <c r="F1662" s="56">
        <v>96.2</v>
      </c>
      <c r="G1662" s="21">
        <f t="shared" si="38"/>
        <v>17.1236</v>
      </c>
      <c r="H1662" s="56">
        <v>1989</v>
      </c>
      <c r="I1662" s="58" t="s">
        <v>23</v>
      </c>
      <c r="J1662" s="20">
        <v>100</v>
      </c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</row>
    <row r="1663" spans="1:76" x14ac:dyDescent="0.2">
      <c r="A1663" s="55"/>
      <c r="B1663" s="325"/>
      <c r="C1663" s="55">
        <v>57</v>
      </c>
      <c r="D1663" s="56">
        <v>30</v>
      </c>
      <c r="E1663" s="55">
        <v>57</v>
      </c>
      <c r="F1663" s="56">
        <v>30</v>
      </c>
      <c r="G1663" s="21">
        <f t="shared" si="38"/>
        <v>3.42</v>
      </c>
      <c r="H1663" s="56">
        <v>1989</v>
      </c>
      <c r="I1663" s="58" t="s">
        <v>23</v>
      </c>
      <c r="J1663" s="20">
        <v>100</v>
      </c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</row>
    <row r="1664" spans="1:76" x14ac:dyDescent="0.2">
      <c r="A1664" s="55" t="s">
        <v>1051</v>
      </c>
      <c r="B1664" s="55" t="s">
        <v>1052</v>
      </c>
      <c r="C1664" s="55">
        <v>159</v>
      </c>
      <c r="D1664" s="56">
        <v>3</v>
      </c>
      <c r="E1664" s="55">
        <v>159</v>
      </c>
      <c r="F1664" s="56">
        <v>3</v>
      </c>
      <c r="G1664" s="21">
        <f t="shared" si="38"/>
        <v>0.95399999999999996</v>
      </c>
      <c r="H1664" s="20">
        <v>2002</v>
      </c>
      <c r="I1664" s="58" t="s">
        <v>23</v>
      </c>
      <c r="J1664" s="20">
        <v>64</v>
      </c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</row>
    <row r="1665" spans="1:76" x14ac:dyDescent="0.2">
      <c r="A1665" s="55"/>
      <c r="B1665" s="55" t="s">
        <v>1052</v>
      </c>
      <c r="C1665" s="55">
        <v>89</v>
      </c>
      <c r="D1665" s="56">
        <v>50</v>
      </c>
      <c r="E1665" s="55">
        <v>89</v>
      </c>
      <c r="F1665" s="56">
        <v>50</v>
      </c>
      <c r="G1665" s="21">
        <f t="shared" si="38"/>
        <v>8.9</v>
      </c>
      <c r="H1665" s="20">
        <v>2002</v>
      </c>
      <c r="I1665" s="58" t="s">
        <v>23</v>
      </c>
      <c r="J1665" s="20">
        <v>64</v>
      </c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</row>
    <row r="1666" spans="1:76" x14ac:dyDescent="0.2">
      <c r="A1666" s="55" t="s">
        <v>1053</v>
      </c>
      <c r="B1666" s="55" t="s">
        <v>1054</v>
      </c>
      <c r="C1666" s="56">
        <v>89</v>
      </c>
      <c r="D1666" s="56">
        <v>118.2</v>
      </c>
      <c r="E1666" s="56">
        <v>89</v>
      </c>
      <c r="F1666" s="56">
        <v>118.2</v>
      </c>
      <c r="G1666" s="21">
        <f t="shared" si="38"/>
        <v>21.0396</v>
      </c>
      <c r="H1666" s="20">
        <v>2002</v>
      </c>
      <c r="I1666" s="58" t="s">
        <v>23</v>
      </c>
      <c r="J1666" s="20">
        <v>64</v>
      </c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</row>
    <row r="1667" spans="1:76" x14ac:dyDescent="0.2">
      <c r="A1667" s="55" t="s">
        <v>268</v>
      </c>
      <c r="B1667" s="55" t="s">
        <v>1055</v>
      </c>
      <c r="C1667" s="56">
        <v>89</v>
      </c>
      <c r="D1667" s="56">
        <v>57</v>
      </c>
      <c r="E1667" s="56">
        <v>89</v>
      </c>
      <c r="F1667" s="56">
        <v>57</v>
      </c>
      <c r="G1667" s="21">
        <f t="shared" si="38"/>
        <v>10.145999999999999</v>
      </c>
      <c r="H1667" s="20">
        <v>1965</v>
      </c>
      <c r="I1667" s="58" t="s">
        <v>33</v>
      </c>
      <c r="J1667" s="20">
        <v>100</v>
      </c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</row>
    <row r="1668" spans="1:76" x14ac:dyDescent="0.2">
      <c r="A1668" s="55" t="s">
        <v>1056</v>
      </c>
      <c r="B1668" s="55" t="s">
        <v>1057</v>
      </c>
      <c r="C1668" s="56">
        <v>57</v>
      </c>
      <c r="D1668" s="56">
        <v>10</v>
      </c>
      <c r="E1668" s="56">
        <v>57</v>
      </c>
      <c r="F1668" s="56">
        <v>10</v>
      </c>
      <c r="G1668" s="21">
        <f t="shared" si="38"/>
        <v>1.1400000000000001</v>
      </c>
      <c r="H1668" s="20">
        <v>1965</v>
      </c>
      <c r="I1668" s="58" t="s">
        <v>33</v>
      </c>
      <c r="J1668" s="20">
        <v>100</v>
      </c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</row>
    <row r="1669" spans="1:76" x14ac:dyDescent="0.2">
      <c r="A1669" s="55" t="s">
        <v>1058</v>
      </c>
      <c r="B1669" s="55" t="s">
        <v>1059</v>
      </c>
      <c r="C1669" s="56">
        <v>57</v>
      </c>
      <c r="D1669" s="56">
        <v>15</v>
      </c>
      <c r="E1669" s="56">
        <v>57</v>
      </c>
      <c r="F1669" s="56">
        <v>15</v>
      </c>
      <c r="G1669" s="21">
        <f t="shared" si="38"/>
        <v>1.71</v>
      </c>
      <c r="H1669" s="20">
        <v>1965</v>
      </c>
      <c r="I1669" s="58" t="s">
        <v>33</v>
      </c>
      <c r="J1669" s="20">
        <v>100</v>
      </c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</row>
    <row r="1670" spans="1:76" x14ac:dyDescent="0.2">
      <c r="A1670" s="55" t="s">
        <v>1060</v>
      </c>
      <c r="B1670" s="55" t="s">
        <v>1061</v>
      </c>
      <c r="C1670" s="56">
        <v>57</v>
      </c>
      <c r="D1670" s="56">
        <v>5</v>
      </c>
      <c r="E1670" s="56">
        <v>57</v>
      </c>
      <c r="F1670" s="56">
        <v>5</v>
      </c>
      <c r="G1670" s="21">
        <f t="shared" si="38"/>
        <v>0.57000000000000006</v>
      </c>
      <c r="H1670" s="20">
        <v>1965</v>
      </c>
      <c r="I1670" s="58" t="s">
        <v>33</v>
      </c>
      <c r="J1670" s="20">
        <v>100</v>
      </c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</row>
    <row r="1671" spans="1:76" x14ac:dyDescent="0.2">
      <c r="A1671" s="55" t="s">
        <v>1062</v>
      </c>
      <c r="B1671" s="55" t="s">
        <v>1063</v>
      </c>
      <c r="C1671" s="56">
        <v>89</v>
      </c>
      <c r="D1671" s="56">
        <v>21</v>
      </c>
      <c r="E1671" s="56">
        <v>89</v>
      </c>
      <c r="F1671" s="56">
        <v>21</v>
      </c>
      <c r="G1671" s="21">
        <f t="shared" si="38"/>
        <v>3.738</v>
      </c>
      <c r="H1671" s="20">
        <v>1965</v>
      </c>
      <c r="I1671" s="58" t="s">
        <v>33</v>
      </c>
      <c r="J1671" s="20">
        <v>100</v>
      </c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</row>
    <row r="1672" spans="1:76" x14ac:dyDescent="0.2">
      <c r="A1672" s="55" t="s">
        <v>1064</v>
      </c>
      <c r="B1672" s="55" t="s">
        <v>1065</v>
      </c>
      <c r="C1672" s="56">
        <v>89</v>
      </c>
      <c r="D1672" s="56">
        <v>24</v>
      </c>
      <c r="E1672" s="56">
        <v>89</v>
      </c>
      <c r="F1672" s="56">
        <v>24</v>
      </c>
      <c r="G1672" s="21">
        <f t="shared" si="38"/>
        <v>4.2720000000000002</v>
      </c>
      <c r="H1672" s="20">
        <v>1965</v>
      </c>
      <c r="I1672" s="58" t="s">
        <v>68</v>
      </c>
      <c r="J1672" s="20">
        <v>100</v>
      </c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</row>
    <row r="1673" spans="1:76" x14ac:dyDescent="0.2">
      <c r="A1673" s="57" t="s">
        <v>1066</v>
      </c>
      <c r="B1673" s="55" t="s">
        <v>1065</v>
      </c>
      <c r="C1673" s="56">
        <v>57</v>
      </c>
      <c r="D1673" s="56">
        <v>31.6</v>
      </c>
      <c r="E1673" s="56">
        <v>57</v>
      </c>
      <c r="F1673" s="56">
        <v>31.6</v>
      </c>
      <c r="G1673" s="21">
        <f t="shared" si="38"/>
        <v>3.6024000000000003</v>
      </c>
      <c r="H1673" s="20">
        <v>1965</v>
      </c>
      <c r="I1673" s="58" t="s">
        <v>33</v>
      </c>
      <c r="J1673" s="20">
        <v>100</v>
      </c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</row>
    <row r="1674" spans="1:76" x14ac:dyDescent="0.2">
      <c r="A1674" s="55" t="s">
        <v>1067</v>
      </c>
      <c r="B1674" s="55" t="s">
        <v>1068</v>
      </c>
      <c r="C1674" s="56">
        <v>57</v>
      </c>
      <c r="D1674" s="56">
        <v>5</v>
      </c>
      <c r="E1674" s="56">
        <v>57</v>
      </c>
      <c r="F1674" s="56">
        <v>5</v>
      </c>
      <c r="G1674" s="21">
        <f t="shared" si="38"/>
        <v>0.57000000000000006</v>
      </c>
      <c r="H1674" s="20">
        <v>1965</v>
      </c>
      <c r="I1674" s="58" t="s">
        <v>33</v>
      </c>
      <c r="J1674" s="20">
        <v>100</v>
      </c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</row>
    <row r="1675" spans="1:76" x14ac:dyDescent="0.2">
      <c r="A1675" s="55" t="s">
        <v>1069</v>
      </c>
      <c r="B1675" s="55" t="s">
        <v>1070</v>
      </c>
      <c r="C1675" s="56">
        <v>57</v>
      </c>
      <c r="D1675" s="56">
        <v>25</v>
      </c>
      <c r="E1675" s="56">
        <v>57</v>
      </c>
      <c r="F1675" s="56">
        <v>25</v>
      </c>
      <c r="G1675" s="21">
        <f t="shared" si="38"/>
        <v>2.85</v>
      </c>
      <c r="H1675" s="20">
        <v>1965</v>
      </c>
      <c r="I1675" s="58" t="s">
        <v>23</v>
      </c>
      <c r="J1675" s="20">
        <v>100</v>
      </c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</row>
    <row r="1676" spans="1:76" x14ac:dyDescent="0.2">
      <c r="A1676" s="55" t="s">
        <v>1071</v>
      </c>
      <c r="B1676" s="55" t="s">
        <v>1072</v>
      </c>
      <c r="C1676" s="56">
        <v>76</v>
      </c>
      <c r="D1676" s="56">
        <v>30</v>
      </c>
      <c r="E1676" s="56">
        <v>76</v>
      </c>
      <c r="F1676" s="56">
        <v>30</v>
      </c>
      <c r="G1676" s="21">
        <f t="shared" si="38"/>
        <v>4.5599999999999996</v>
      </c>
      <c r="H1676" s="20">
        <v>1965</v>
      </c>
      <c r="I1676" s="58" t="s">
        <v>23</v>
      </c>
      <c r="J1676" s="20">
        <v>100</v>
      </c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</row>
    <row r="1677" spans="1:76" x14ac:dyDescent="0.2">
      <c r="A1677" s="55" t="s">
        <v>1073</v>
      </c>
      <c r="B1677" s="55" t="s">
        <v>1074</v>
      </c>
      <c r="C1677" s="56">
        <v>57</v>
      </c>
      <c r="D1677" s="56">
        <v>49</v>
      </c>
      <c r="E1677" s="56">
        <v>57</v>
      </c>
      <c r="F1677" s="56">
        <v>49</v>
      </c>
      <c r="G1677" s="21">
        <f t="shared" si="38"/>
        <v>5.5860000000000003</v>
      </c>
      <c r="H1677" s="20">
        <v>1965</v>
      </c>
      <c r="I1677" s="58" t="s">
        <v>23</v>
      </c>
      <c r="J1677" s="20">
        <v>100</v>
      </c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</row>
    <row r="1678" spans="1:76" x14ac:dyDescent="0.2">
      <c r="A1678" s="55" t="s">
        <v>1075</v>
      </c>
      <c r="B1678" s="55" t="s">
        <v>1076</v>
      </c>
      <c r="C1678" s="56">
        <v>57</v>
      </c>
      <c r="D1678" s="56">
        <v>7</v>
      </c>
      <c r="E1678" s="56">
        <v>57</v>
      </c>
      <c r="F1678" s="56">
        <v>7</v>
      </c>
      <c r="G1678" s="21">
        <f t="shared" si="38"/>
        <v>0.79800000000000004</v>
      </c>
      <c r="H1678" s="20">
        <v>2002</v>
      </c>
      <c r="I1678" s="244" t="s">
        <v>23</v>
      </c>
      <c r="J1678" s="20">
        <v>64</v>
      </c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</row>
    <row r="1679" spans="1:76" x14ac:dyDescent="0.2">
      <c r="A1679" s="55" t="s">
        <v>1077</v>
      </c>
      <c r="B1679" s="55" t="s">
        <v>1078</v>
      </c>
      <c r="C1679" s="56">
        <v>57</v>
      </c>
      <c r="D1679" s="56">
        <v>15</v>
      </c>
      <c r="E1679" s="56">
        <v>57</v>
      </c>
      <c r="F1679" s="56">
        <v>15</v>
      </c>
      <c r="G1679" s="21">
        <f t="shared" si="38"/>
        <v>1.71</v>
      </c>
      <c r="H1679" s="59">
        <v>1965</v>
      </c>
      <c r="I1679" s="244" t="s">
        <v>23</v>
      </c>
      <c r="J1679" s="20">
        <v>100</v>
      </c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</row>
    <row r="1680" spans="1:76" x14ac:dyDescent="0.2">
      <c r="A1680" s="55" t="s">
        <v>1079</v>
      </c>
      <c r="B1680" s="55" t="s">
        <v>1080</v>
      </c>
      <c r="C1680" s="56">
        <v>89</v>
      </c>
      <c r="D1680" s="56">
        <v>20</v>
      </c>
      <c r="E1680" s="56">
        <v>89</v>
      </c>
      <c r="F1680" s="56">
        <v>20</v>
      </c>
      <c r="G1680" s="21">
        <f t="shared" si="38"/>
        <v>3.5599999999999996</v>
      </c>
      <c r="H1680" s="59">
        <v>1965</v>
      </c>
      <c r="I1680" s="244" t="s">
        <v>33</v>
      </c>
      <c r="J1680" s="20">
        <v>100</v>
      </c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</row>
    <row r="1681" spans="1:76" x14ac:dyDescent="0.2">
      <c r="A1681" s="55" t="s">
        <v>1081</v>
      </c>
      <c r="B1681" s="55" t="s">
        <v>1080</v>
      </c>
      <c r="C1681" s="56">
        <v>108</v>
      </c>
      <c r="D1681" s="56">
        <v>60</v>
      </c>
      <c r="E1681" s="56">
        <v>108</v>
      </c>
      <c r="F1681" s="56">
        <v>60</v>
      </c>
      <c r="G1681" s="21">
        <f t="shared" si="38"/>
        <v>12.959999999999999</v>
      </c>
      <c r="H1681" s="59">
        <v>1965</v>
      </c>
      <c r="I1681" s="244" t="s">
        <v>33</v>
      </c>
      <c r="J1681" s="20">
        <v>100</v>
      </c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</row>
    <row r="1682" spans="1:76" x14ac:dyDescent="0.2">
      <c r="A1682" s="55" t="s">
        <v>1082</v>
      </c>
      <c r="B1682" s="55" t="s">
        <v>1083</v>
      </c>
      <c r="C1682" s="56">
        <v>89</v>
      </c>
      <c r="D1682" s="56">
        <v>70</v>
      </c>
      <c r="E1682" s="56">
        <v>89</v>
      </c>
      <c r="F1682" s="56">
        <v>70</v>
      </c>
      <c r="G1682" s="21">
        <f t="shared" si="38"/>
        <v>12.459999999999999</v>
      </c>
      <c r="H1682" s="59">
        <v>1965</v>
      </c>
      <c r="I1682" s="244" t="s">
        <v>33</v>
      </c>
      <c r="J1682" s="20">
        <v>100</v>
      </c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</row>
    <row r="1683" spans="1:76" x14ac:dyDescent="0.2">
      <c r="A1683" s="55" t="s">
        <v>1084</v>
      </c>
      <c r="B1683" s="55" t="s">
        <v>1085</v>
      </c>
      <c r="C1683" s="56">
        <v>76</v>
      </c>
      <c r="D1683" s="56">
        <v>55</v>
      </c>
      <c r="E1683" s="56">
        <v>76</v>
      </c>
      <c r="F1683" s="56">
        <v>55</v>
      </c>
      <c r="G1683" s="21">
        <f t="shared" si="38"/>
        <v>8.36</v>
      </c>
      <c r="H1683" s="59">
        <v>1965</v>
      </c>
      <c r="I1683" s="244" t="s">
        <v>33</v>
      </c>
      <c r="J1683" s="20">
        <v>100</v>
      </c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</row>
    <row r="1684" spans="1:76" x14ac:dyDescent="0.2">
      <c r="A1684" s="55" t="s">
        <v>1086</v>
      </c>
      <c r="B1684" s="55" t="s">
        <v>1087</v>
      </c>
      <c r="C1684" s="56">
        <v>57</v>
      </c>
      <c r="D1684" s="56">
        <v>10</v>
      </c>
      <c r="E1684" s="56">
        <v>57</v>
      </c>
      <c r="F1684" s="56">
        <v>10</v>
      </c>
      <c r="G1684" s="21">
        <f t="shared" si="38"/>
        <v>1.1400000000000001</v>
      </c>
      <c r="H1684" s="59">
        <v>1965</v>
      </c>
      <c r="I1684" s="244" t="s">
        <v>33</v>
      </c>
      <c r="J1684" s="20">
        <v>100</v>
      </c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</row>
    <row r="1685" spans="1:76" x14ac:dyDescent="0.2">
      <c r="A1685" s="55" t="s">
        <v>1088</v>
      </c>
      <c r="B1685" s="55" t="s">
        <v>1080</v>
      </c>
      <c r="C1685" s="56">
        <v>45</v>
      </c>
      <c r="D1685" s="56">
        <v>27</v>
      </c>
      <c r="E1685" s="56">
        <v>45</v>
      </c>
      <c r="F1685" s="56">
        <v>27</v>
      </c>
      <c r="G1685" s="21">
        <f t="shared" si="38"/>
        <v>2.4299999999999997</v>
      </c>
      <c r="H1685" s="59">
        <v>1965</v>
      </c>
      <c r="I1685" s="244" t="s">
        <v>33</v>
      </c>
      <c r="J1685" s="20">
        <v>100</v>
      </c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</row>
    <row r="1686" spans="1:76" x14ac:dyDescent="0.2">
      <c r="A1686" s="55" t="s">
        <v>1089</v>
      </c>
      <c r="B1686" s="55" t="s">
        <v>1090</v>
      </c>
      <c r="C1686" s="56">
        <v>57</v>
      </c>
      <c r="D1686" s="56">
        <v>20</v>
      </c>
      <c r="E1686" s="56">
        <v>57</v>
      </c>
      <c r="F1686" s="56">
        <v>20</v>
      </c>
      <c r="G1686" s="21">
        <f t="shared" si="38"/>
        <v>2.2800000000000002</v>
      </c>
      <c r="H1686" s="59">
        <v>1965</v>
      </c>
      <c r="I1686" s="244" t="s">
        <v>23</v>
      </c>
      <c r="J1686" s="20">
        <v>100</v>
      </c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</row>
    <row r="1687" spans="1:76" x14ac:dyDescent="0.2">
      <c r="A1687" s="55" t="s">
        <v>1091</v>
      </c>
      <c r="B1687" s="55" t="s">
        <v>1090</v>
      </c>
      <c r="C1687" s="56">
        <v>57</v>
      </c>
      <c r="D1687" s="56">
        <v>9</v>
      </c>
      <c r="E1687" s="56">
        <v>57</v>
      </c>
      <c r="F1687" s="56">
        <v>9</v>
      </c>
      <c r="G1687" s="21">
        <f t="shared" si="38"/>
        <v>1.026</v>
      </c>
      <c r="H1687" s="59">
        <v>2001</v>
      </c>
      <c r="I1687" s="244" t="s">
        <v>33</v>
      </c>
      <c r="J1687" s="20">
        <v>68</v>
      </c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</row>
    <row r="1688" spans="1:76" x14ac:dyDescent="0.2">
      <c r="A1688" s="55" t="s">
        <v>1092</v>
      </c>
      <c r="B1688" s="55" t="s">
        <v>1093</v>
      </c>
      <c r="C1688" s="56">
        <v>108</v>
      </c>
      <c r="D1688" s="56">
        <v>97</v>
      </c>
      <c r="E1688" s="56">
        <v>108</v>
      </c>
      <c r="F1688" s="56">
        <v>97</v>
      </c>
      <c r="G1688" s="21">
        <f t="shared" si="38"/>
        <v>20.951999999999998</v>
      </c>
      <c r="H1688" s="59">
        <v>1965</v>
      </c>
      <c r="I1688" s="244" t="s">
        <v>23</v>
      </c>
      <c r="J1688" s="20">
        <v>100</v>
      </c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</row>
    <row r="1689" spans="1:76" x14ac:dyDescent="0.2">
      <c r="A1689" s="55" t="s">
        <v>1094</v>
      </c>
      <c r="B1689" s="55" t="s">
        <v>1093</v>
      </c>
      <c r="C1689" s="56">
        <v>108</v>
      </c>
      <c r="D1689" s="56">
        <v>5</v>
      </c>
      <c r="E1689" s="56">
        <v>108</v>
      </c>
      <c r="F1689" s="56">
        <v>5</v>
      </c>
      <c r="G1689" s="21">
        <f t="shared" si="38"/>
        <v>1.08</v>
      </c>
      <c r="H1689" s="59">
        <v>1965</v>
      </c>
      <c r="I1689" s="244" t="s">
        <v>23</v>
      </c>
      <c r="J1689" s="20">
        <v>100</v>
      </c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</row>
    <row r="1690" spans="1:76" x14ac:dyDescent="0.2">
      <c r="A1690" s="55" t="s">
        <v>1095</v>
      </c>
      <c r="B1690" s="55" t="s">
        <v>1093</v>
      </c>
      <c r="C1690" s="56">
        <v>89</v>
      </c>
      <c r="D1690" s="56">
        <v>30</v>
      </c>
      <c r="E1690" s="56">
        <v>89</v>
      </c>
      <c r="F1690" s="56">
        <v>30</v>
      </c>
      <c r="G1690" s="21">
        <f t="shared" si="38"/>
        <v>5.34</v>
      </c>
      <c r="H1690" s="59">
        <v>2013</v>
      </c>
      <c r="I1690" s="244" t="s">
        <v>23</v>
      </c>
      <c r="J1690" s="20">
        <v>20</v>
      </c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</row>
    <row r="1691" spans="1:76" x14ac:dyDescent="0.2">
      <c r="A1691" s="55"/>
      <c r="B1691" s="55" t="s">
        <v>1093</v>
      </c>
      <c r="C1691" s="56">
        <v>89</v>
      </c>
      <c r="D1691" s="56">
        <v>10</v>
      </c>
      <c r="E1691" s="56">
        <v>89</v>
      </c>
      <c r="F1691" s="56">
        <v>10</v>
      </c>
      <c r="G1691" s="21">
        <f t="shared" si="38"/>
        <v>1.7799999999999998</v>
      </c>
      <c r="H1691" s="59">
        <v>1965</v>
      </c>
      <c r="I1691" s="244" t="s">
        <v>33</v>
      </c>
      <c r="J1691" s="20">
        <v>100</v>
      </c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</row>
    <row r="1692" spans="1:76" x14ac:dyDescent="0.2">
      <c r="A1692" s="55" t="s">
        <v>1096</v>
      </c>
      <c r="B1692" s="55" t="s">
        <v>1097</v>
      </c>
      <c r="C1692" s="56">
        <v>108</v>
      </c>
      <c r="D1692" s="56">
        <v>43</v>
      </c>
      <c r="E1692" s="56">
        <v>108</v>
      </c>
      <c r="F1692" s="56">
        <v>43</v>
      </c>
      <c r="G1692" s="21">
        <f t="shared" si="38"/>
        <v>9.2880000000000003</v>
      </c>
      <c r="H1692" s="59">
        <v>1965</v>
      </c>
      <c r="I1692" s="244" t="s">
        <v>33</v>
      </c>
      <c r="J1692" s="20">
        <v>100</v>
      </c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</row>
    <row r="1693" spans="1:76" x14ac:dyDescent="0.2">
      <c r="A1693" s="55" t="s">
        <v>627</v>
      </c>
      <c r="B1693" s="55" t="s">
        <v>1098</v>
      </c>
      <c r="C1693" s="56">
        <v>108</v>
      </c>
      <c r="D1693" s="56">
        <v>77</v>
      </c>
      <c r="E1693" s="56">
        <v>108</v>
      </c>
      <c r="F1693" s="56">
        <v>77</v>
      </c>
      <c r="G1693" s="21">
        <f t="shared" si="38"/>
        <v>16.632000000000001</v>
      </c>
      <c r="H1693" s="59">
        <v>1965</v>
      </c>
      <c r="I1693" s="244" t="s">
        <v>33</v>
      </c>
      <c r="J1693" s="20">
        <v>100</v>
      </c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</row>
    <row r="1694" spans="1:76" x14ac:dyDescent="0.2">
      <c r="A1694" s="55" t="s">
        <v>1099</v>
      </c>
      <c r="B1694" s="55" t="s">
        <v>1100</v>
      </c>
      <c r="C1694" s="56">
        <v>57</v>
      </c>
      <c r="D1694" s="56">
        <v>92</v>
      </c>
      <c r="E1694" s="56">
        <v>57</v>
      </c>
      <c r="F1694" s="56">
        <v>92</v>
      </c>
      <c r="G1694" s="21">
        <f t="shared" si="38"/>
        <v>10.488</v>
      </c>
      <c r="H1694" s="59">
        <v>1965</v>
      </c>
      <c r="I1694" s="244" t="s">
        <v>33</v>
      </c>
      <c r="J1694" s="20">
        <v>100</v>
      </c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</row>
    <row r="1695" spans="1:76" x14ac:dyDescent="0.2">
      <c r="A1695" s="57" t="s">
        <v>1101</v>
      </c>
      <c r="B1695" s="57" t="s">
        <v>1102</v>
      </c>
      <c r="C1695" s="56">
        <v>57</v>
      </c>
      <c r="D1695" s="56">
        <v>15</v>
      </c>
      <c r="E1695" s="56">
        <v>57</v>
      </c>
      <c r="F1695" s="56">
        <v>15</v>
      </c>
      <c r="G1695" s="21">
        <f t="shared" si="38"/>
        <v>1.71</v>
      </c>
      <c r="H1695" s="59">
        <v>1965</v>
      </c>
      <c r="I1695" s="244" t="s">
        <v>33</v>
      </c>
      <c r="J1695" s="20">
        <v>100</v>
      </c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</row>
    <row r="1696" spans="1:76" x14ac:dyDescent="0.2">
      <c r="A1696" s="57" t="s">
        <v>1103</v>
      </c>
      <c r="B1696" s="57" t="s">
        <v>1104</v>
      </c>
      <c r="C1696" s="56">
        <v>57</v>
      </c>
      <c r="D1696" s="56">
        <v>15</v>
      </c>
      <c r="E1696" s="56">
        <v>57</v>
      </c>
      <c r="F1696" s="56">
        <v>15</v>
      </c>
      <c r="G1696" s="21">
        <f t="shared" si="38"/>
        <v>1.71</v>
      </c>
      <c r="H1696" s="59">
        <v>1965</v>
      </c>
      <c r="I1696" s="244" t="s">
        <v>33</v>
      </c>
      <c r="J1696" s="20">
        <v>100</v>
      </c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</row>
    <row r="1697" spans="1:76" x14ac:dyDescent="0.2">
      <c r="A1697" s="55" t="s">
        <v>1105</v>
      </c>
      <c r="B1697" s="55" t="s">
        <v>1106</v>
      </c>
      <c r="C1697" s="56">
        <v>89</v>
      </c>
      <c r="D1697" s="56">
        <v>62</v>
      </c>
      <c r="E1697" s="56">
        <v>89</v>
      </c>
      <c r="F1697" s="56">
        <v>62</v>
      </c>
      <c r="G1697" s="21">
        <f t="shared" si="38"/>
        <v>11.036</v>
      </c>
      <c r="H1697" s="59">
        <v>2009</v>
      </c>
      <c r="I1697" s="245" t="s">
        <v>33</v>
      </c>
      <c r="J1697" s="20">
        <v>100</v>
      </c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</row>
    <row r="1698" spans="1:76" x14ac:dyDescent="0.2">
      <c r="A1698" s="55" t="s">
        <v>1107</v>
      </c>
      <c r="B1698" s="55" t="s">
        <v>1108</v>
      </c>
      <c r="C1698" s="56">
        <v>57</v>
      </c>
      <c r="D1698" s="56">
        <v>5.5</v>
      </c>
      <c r="E1698" s="56">
        <v>57</v>
      </c>
      <c r="F1698" s="56">
        <v>5.5</v>
      </c>
      <c r="G1698" s="21">
        <f t="shared" si="38"/>
        <v>0.627</v>
      </c>
      <c r="H1698" s="59">
        <v>2017</v>
      </c>
      <c r="I1698" s="244" t="s">
        <v>33</v>
      </c>
      <c r="J1698" s="20">
        <v>4</v>
      </c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</row>
    <row r="1699" spans="1:76" x14ac:dyDescent="0.2">
      <c r="A1699" s="55"/>
      <c r="B1699" s="55" t="s">
        <v>1108</v>
      </c>
      <c r="C1699" s="56">
        <v>57</v>
      </c>
      <c r="D1699" s="56">
        <v>53</v>
      </c>
      <c r="E1699" s="56">
        <v>57</v>
      </c>
      <c r="F1699" s="56">
        <v>53</v>
      </c>
      <c r="G1699" s="21">
        <f t="shared" si="38"/>
        <v>6.0419999999999998</v>
      </c>
      <c r="H1699" s="59">
        <v>2017</v>
      </c>
      <c r="I1699" s="244" t="s">
        <v>33</v>
      </c>
      <c r="J1699" s="20">
        <v>4</v>
      </c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</row>
    <row r="1700" spans="1:76" x14ac:dyDescent="0.2">
      <c r="A1700" s="55" t="s">
        <v>1109</v>
      </c>
      <c r="B1700" s="55" t="s">
        <v>1110</v>
      </c>
      <c r="C1700" s="56">
        <v>57</v>
      </c>
      <c r="D1700" s="56">
        <v>87</v>
      </c>
      <c r="E1700" s="56">
        <v>57</v>
      </c>
      <c r="F1700" s="56">
        <v>87</v>
      </c>
      <c r="G1700" s="21">
        <f t="shared" si="38"/>
        <v>9.918000000000001</v>
      </c>
      <c r="H1700" s="59" t="s">
        <v>1111</v>
      </c>
      <c r="I1700" s="245" t="s">
        <v>23</v>
      </c>
      <c r="J1700" s="20">
        <v>32</v>
      </c>
    </row>
    <row r="1701" spans="1:76" x14ac:dyDescent="0.2">
      <c r="A1701" s="55" t="s">
        <v>1112</v>
      </c>
      <c r="B1701" s="55" t="s">
        <v>1113</v>
      </c>
      <c r="C1701" s="56">
        <v>45</v>
      </c>
      <c r="D1701" s="56">
        <v>15</v>
      </c>
      <c r="E1701" s="56">
        <v>45</v>
      </c>
      <c r="F1701" s="56">
        <v>15</v>
      </c>
      <c r="G1701" s="21">
        <f t="shared" si="38"/>
        <v>1.3499999999999999</v>
      </c>
      <c r="H1701" s="59">
        <v>1965</v>
      </c>
      <c r="I1701" s="244" t="s">
        <v>33</v>
      </c>
      <c r="J1701" s="20">
        <v>100</v>
      </c>
    </row>
    <row r="1702" spans="1:76" x14ac:dyDescent="0.2">
      <c r="A1702" s="55" t="s">
        <v>1114</v>
      </c>
      <c r="B1702" s="55" t="s">
        <v>1115</v>
      </c>
      <c r="C1702" s="56">
        <v>57</v>
      </c>
      <c r="D1702" s="56">
        <v>70</v>
      </c>
      <c r="E1702" s="56">
        <v>57</v>
      </c>
      <c r="F1702" s="56">
        <v>70</v>
      </c>
      <c r="G1702" s="21">
        <f t="shared" ref="G1702:G1706" si="39">((C1702/1000)*D1702)+((E1702/1000)*F1702)</f>
        <v>7.98</v>
      </c>
      <c r="H1702" s="59">
        <v>2012</v>
      </c>
      <c r="I1702" s="244" t="s">
        <v>23</v>
      </c>
      <c r="J1702" s="20">
        <v>24</v>
      </c>
    </row>
    <row r="1703" spans="1:76" ht="15" x14ac:dyDescent="0.2">
      <c r="A1703" s="55" t="s">
        <v>1116</v>
      </c>
      <c r="B1703" s="170" t="s">
        <v>75</v>
      </c>
      <c r="C1703" s="56">
        <v>25</v>
      </c>
      <c r="D1703" s="56">
        <v>3.5</v>
      </c>
      <c r="E1703" s="56">
        <v>25</v>
      </c>
      <c r="F1703" s="56">
        <v>3.5</v>
      </c>
      <c r="G1703" s="21">
        <f t="shared" si="39"/>
        <v>0.17500000000000002</v>
      </c>
      <c r="H1703" s="59">
        <v>1965</v>
      </c>
      <c r="I1703" s="244" t="s">
        <v>33</v>
      </c>
      <c r="J1703" s="20">
        <v>100</v>
      </c>
    </row>
    <row r="1704" spans="1:76" ht="15" x14ac:dyDescent="0.2">
      <c r="A1704" s="55" t="s">
        <v>1117</v>
      </c>
      <c r="B1704" s="170" t="s">
        <v>75</v>
      </c>
      <c r="C1704" s="56">
        <v>25</v>
      </c>
      <c r="D1704" s="56">
        <v>25</v>
      </c>
      <c r="E1704" s="56">
        <v>25</v>
      </c>
      <c r="F1704" s="56">
        <v>25</v>
      </c>
      <c r="G1704" s="21">
        <f t="shared" si="39"/>
        <v>1.25</v>
      </c>
      <c r="H1704" s="59">
        <v>1965</v>
      </c>
      <c r="I1704" s="244" t="s">
        <v>33</v>
      </c>
      <c r="J1704" s="20">
        <v>100</v>
      </c>
    </row>
    <row r="1705" spans="1:76" ht="22.5" x14ac:dyDescent="0.2">
      <c r="A1705" s="55" t="s">
        <v>1118</v>
      </c>
      <c r="B1705" s="200" t="s">
        <v>57</v>
      </c>
      <c r="C1705" s="56">
        <v>76</v>
      </c>
      <c r="D1705" s="56">
        <v>33</v>
      </c>
      <c r="E1705" s="56">
        <v>76</v>
      </c>
      <c r="F1705" s="56">
        <v>33</v>
      </c>
      <c r="G1705" s="21">
        <f t="shared" si="39"/>
        <v>5.016</v>
      </c>
      <c r="H1705" s="59">
        <v>1962</v>
      </c>
      <c r="I1705" s="244" t="s">
        <v>23</v>
      </c>
      <c r="J1705" s="20">
        <v>100</v>
      </c>
    </row>
    <row r="1706" spans="1:76" x14ac:dyDescent="0.2">
      <c r="A1706" s="55" t="s">
        <v>1119</v>
      </c>
      <c r="B1706" s="55" t="s">
        <v>1120</v>
      </c>
      <c r="C1706" s="56">
        <v>57</v>
      </c>
      <c r="D1706" s="56">
        <v>150</v>
      </c>
      <c r="E1706" s="56">
        <v>57</v>
      </c>
      <c r="F1706" s="56">
        <v>150</v>
      </c>
      <c r="G1706" s="21">
        <f t="shared" si="39"/>
        <v>17.100000000000001</v>
      </c>
      <c r="H1706" s="59">
        <v>1965</v>
      </c>
      <c r="I1706" s="244" t="s">
        <v>23</v>
      </c>
      <c r="J1706" s="20">
        <v>100</v>
      </c>
    </row>
    <row r="1707" spans="1:76" s="36" customFormat="1" x14ac:dyDescent="0.2">
      <c r="A1707" s="31" t="s">
        <v>58</v>
      </c>
      <c r="B1707" s="31"/>
      <c r="C1707" s="203"/>
      <c r="D1707" s="39">
        <f>SUM(D1638:D1706)</f>
        <v>2995.3</v>
      </c>
      <c r="E1707" s="39"/>
      <c r="F1707" s="39">
        <f>SUM(F1638:F1706)</f>
        <v>2995.3</v>
      </c>
      <c r="G1707" s="39">
        <f>SUM(G1638:G1706)</f>
        <v>593.71539999999982</v>
      </c>
      <c r="H1707" s="34"/>
      <c r="I1707" s="115"/>
      <c r="J1707" s="246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  <c r="BM1707" s="1"/>
      <c r="BN1707" s="1"/>
      <c r="BO1707" s="1"/>
      <c r="BP1707" s="1"/>
      <c r="BQ1707" s="1"/>
      <c r="BR1707" s="1"/>
      <c r="BS1707" s="1"/>
      <c r="BT1707" s="1"/>
      <c r="BU1707" s="1"/>
      <c r="BV1707" s="1"/>
      <c r="BW1707" s="1"/>
      <c r="BX1707" s="1"/>
    </row>
    <row r="1708" spans="1:76" s="36" customFormat="1" x14ac:dyDescent="0.2">
      <c r="A1708" s="31" t="s">
        <v>59</v>
      </c>
      <c r="B1708" s="31"/>
      <c r="C1708" s="203"/>
      <c r="D1708" s="39"/>
      <c r="E1708" s="39"/>
      <c r="F1708" s="39"/>
      <c r="G1708" s="39"/>
      <c r="H1708" s="115"/>
      <c r="I1708" s="115"/>
      <c r="J1708" s="246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  <c r="BU1708" s="1"/>
      <c r="BV1708" s="1"/>
      <c r="BW1708" s="1"/>
      <c r="BX1708" s="1"/>
    </row>
    <row r="1709" spans="1:76" s="36" customFormat="1" x14ac:dyDescent="0.2">
      <c r="A1709" s="37" t="s">
        <v>60</v>
      </c>
      <c r="B1709" s="37"/>
      <c r="C1709" s="203"/>
      <c r="D1709" s="33">
        <f>D1707-D1710</f>
        <v>2995.3</v>
      </c>
      <c r="E1709" s="33"/>
      <c r="F1709" s="33">
        <f>F1707-F1710</f>
        <v>2995.3</v>
      </c>
      <c r="G1709" s="33"/>
      <c r="H1709" s="115"/>
      <c r="I1709" s="115"/>
      <c r="J1709" s="38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  <c r="BO1709" s="1"/>
      <c r="BP1709" s="1"/>
      <c r="BQ1709" s="1"/>
      <c r="BR1709" s="1"/>
      <c r="BS1709" s="1"/>
      <c r="BT1709" s="1"/>
      <c r="BU1709" s="1"/>
      <c r="BV1709" s="1"/>
      <c r="BW1709" s="1"/>
      <c r="BX1709" s="1"/>
    </row>
    <row r="1710" spans="1:76" s="36" customFormat="1" x14ac:dyDescent="0.2">
      <c r="A1710" s="37" t="s">
        <v>24</v>
      </c>
      <c r="B1710" s="37"/>
      <c r="C1710" s="203"/>
      <c r="D1710" s="33">
        <f>SUMIF(A1638:A1706,"ГВС",D1638:D1706)</f>
        <v>0</v>
      </c>
      <c r="E1710" s="33"/>
      <c r="F1710" s="33">
        <f>SUMIF(A1638:A1706,"ГВС",F1638:F1706)</f>
        <v>0</v>
      </c>
      <c r="G1710" s="33"/>
      <c r="H1710" s="115"/>
      <c r="I1710" s="115"/>
      <c r="J1710" s="38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  <c r="BM1710" s="1"/>
      <c r="BN1710" s="1"/>
      <c r="BO1710" s="1"/>
      <c r="BP1710" s="1"/>
      <c r="BQ1710" s="1"/>
      <c r="BR1710" s="1"/>
      <c r="BS1710" s="1"/>
      <c r="BT1710" s="1"/>
      <c r="BU1710" s="1"/>
      <c r="BV1710" s="1"/>
      <c r="BW1710" s="1"/>
      <c r="BX1710" s="1"/>
    </row>
    <row r="1711" spans="1:76" s="36" customFormat="1" x14ac:dyDescent="0.2">
      <c r="A1711" s="31" t="s">
        <v>61</v>
      </c>
      <c r="B1711" s="40"/>
      <c r="C1711" s="334">
        <f>D1707+F1707</f>
        <v>5990.6</v>
      </c>
      <c r="D1711" s="335"/>
      <c r="E1711" s="335"/>
      <c r="F1711" s="336"/>
      <c r="G1711" s="247"/>
      <c r="H1711" s="113"/>
      <c r="I1711" s="113"/>
      <c r="J1711" s="42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  <c r="BM1711" s="1"/>
      <c r="BN1711" s="1"/>
      <c r="BO1711" s="1"/>
      <c r="BP1711" s="1"/>
      <c r="BQ1711" s="1"/>
      <c r="BR1711" s="1"/>
      <c r="BS1711" s="1"/>
      <c r="BT1711" s="1"/>
      <c r="BU1711" s="1"/>
      <c r="BV1711" s="1"/>
      <c r="BW1711" s="1"/>
      <c r="BX1711" s="1"/>
    </row>
    <row r="1712" spans="1:76" ht="15" x14ac:dyDescent="0.2">
      <c r="A1712" s="14" t="s">
        <v>1121</v>
      </c>
      <c r="B1712" s="14"/>
      <c r="C1712" s="15"/>
      <c r="D1712" s="14"/>
      <c r="E1712" s="15"/>
      <c r="F1712" s="14"/>
      <c r="G1712" s="14"/>
      <c r="H1712" s="15"/>
      <c r="I1712" s="14"/>
      <c r="J1712" s="24"/>
    </row>
    <row r="1713" spans="1:76" x14ac:dyDescent="0.2">
      <c r="A1713" s="25" t="s">
        <v>132</v>
      </c>
      <c r="B1713" s="25" t="s">
        <v>1122</v>
      </c>
      <c r="C1713" s="20">
        <v>108</v>
      </c>
      <c r="D1713" s="20">
        <v>11</v>
      </c>
      <c r="E1713" s="20">
        <v>108</v>
      </c>
      <c r="F1713" s="20">
        <v>11</v>
      </c>
      <c r="G1713" s="21">
        <f t="shared" ref="G1713:G1737" si="40">((C1713/1000)*D1713)+((E1713/1000)*F1713)</f>
        <v>2.3759999999999999</v>
      </c>
      <c r="H1713" s="22">
        <v>1989</v>
      </c>
      <c r="I1713" s="23" t="s">
        <v>33</v>
      </c>
      <c r="J1713" s="20">
        <v>100</v>
      </c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</row>
    <row r="1714" spans="1:76" x14ac:dyDescent="0.2">
      <c r="A1714" s="30" t="s">
        <v>24</v>
      </c>
      <c r="B1714" s="30" t="s">
        <v>1123</v>
      </c>
      <c r="C1714" s="20">
        <v>89</v>
      </c>
      <c r="D1714" s="20">
        <v>11</v>
      </c>
      <c r="E1714" s="20">
        <v>89</v>
      </c>
      <c r="F1714" s="20">
        <v>11</v>
      </c>
      <c r="G1714" s="21">
        <f t="shared" si="40"/>
        <v>1.958</v>
      </c>
      <c r="H1714" s="22">
        <v>1989</v>
      </c>
      <c r="I1714" s="23" t="s">
        <v>33</v>
      </c>
      <c r="J1714" s="20">
        <v>100</v>
      </c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</row>
    <row r="1715" spans="1:76" x14ac:dyDescent="0.2">
      <c r="A1715" s="25" t="s">
        <v>99</v>
      </c>
      <c r="B1715" s="25" t="s">
        <v>1124</v>
      </c>
      <c r="C1715" s="20">
        <v>89</v>
      </c>
      <c r="D1715" s="20">
        <v>27.9</v>
      </c>
      <c r="E1715" s="20">
        <v>89</v>
      </c>
      <c r="F1715" s="20">
        <v>27.9</v>
      </c>
      <c r="G1715" s="21">
        <f t="shared" si="40"/>
        <v>4.9661999999999997</v>
      </c>
      <c r="H1715" s="22">
        <v>1989</v>
      </c>
      <c r="I1715" s="23" t="s">
        <v>33</v>
      </c>
      <c r="J1715" s="20">
        <v>100</v>
      </c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</row>
    <row r="1716" spans="1:76" x14ac:dyDescent="0.2">
      <c r="A1716" s="30" t="s">
        <v>24</v>
      </c>
      <c r="B1716" s="30" t="s">
        <v>1125</v>
      </c>
      <c r="C1716" s="20">
        <v>76</v>
      </c>
      <c r="D1716" s="20">
        <v>27.9</v>
      </c>
      <c r="E1716" s="20">
        <v>57</v>
      </c>
      <c r="F1716" s="20">
        <v>27.9</v>
      </c>
      <c r="G1716" s="21">
        <f t="shared" si="40"/>
        <v>3.7106999999999997</v>
      </c>
      <c r="H1716" s="22">
        <v>1989</v>
      </c>
      <c r="I1716" s="23" t="s">
        <v>33</v>
      </c>
      <c r="J1716" s="20">
        <v>100</v>
      </c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</row>
    <row r="1717" spans="1:76" x14ac:dyDescent="0.2">
      <c r="A1717" s="25" t="s">
        <v>1126</v>
      </c>
      <c r="B1717" s="25" t="s">
        <v>1127</v>
      </c>
      <c r="C1717" s="20">
        <v>89</v>
      </c>
      <c r="D1717" s="20">
        <v>28.5</v>
      </c>
      <c r="E1717" s="20">
        <v>89</v>
      </c>
      <c r="F1717" s="20">
        <v>28.5</v>
      </c>
      <c r="G1717" s="21">
        <f t="shared" si="40"/>
        <v>5.0729999999999995</v>
      </c>
      <c r="H1717" s="22">
        <v>1989</v>
      </c>
      <c r="I1717" s="23" t="s">
        <v>33</v>
      </c>
      <c r="J1717" s="20">
        <v>100</v>
      </c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</row>
    <row r="1718" spans="1:76" x14ac:dyDescent="0.2">
      <c r="A1718" s="30" t="s">
        <v>24</v>
      </c>
      <c r="B1718" s="30" t="s">
        <v>1128</v>
      </c>
      <c r="C1718" s="20">
        <v>76</v>
      </c>
      <c r="D1718" s="20">
        <v>28.5</v>
      </c>
      <c r="E1718" s="20">
        <v>57</v>
      </c>
      <c r="F1718" s="20">
        <v>28.5</v>
      </c>
      <c r="G1718" s="21">
        <f t="shared" si="40"/>
        <v>3.7904999999999998</v>
      </c>
      <c r="H1718" s="22">
        <v>1989</v>
      </c>
      <c r="I1718" s="23" t="s">
        <v>33</v>
      </c>
      <c r="J1718" s="20">
        <v>100</v>
      </c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</row>
    <row r="1719" spans="1:76" x14ac:dyDescent="0.2">
      <c r="A1719" s="25" t="s">
        <v>233</v>
      </c>
      <c r="B1719" s="25" t="s">
        <v>1129</v>
      </c>
      <c r="C1719" s="20">
        <v>89</v>
      </c>
      <c r="D1719" s="20">
        <f>19.2+1.6</f>
        <v>20.8</v>
      </c>
      <c r="E1719" s="20">
        <v>89</v>
      </c>
      <c r="F1719" s="20">
        <f>19.2+1.6</f>
        <v>20.8</v>
      </c>
      <c r="G1719" s="21">
        <f t="shared" si="40"/>
        <v>3.7023999999999999</v>
      </c>
      <c r="H1719" s="22">
        <v>1989</v>
      </c>
      <c r="I1719" s="23" t="s">
        <v>23</v>
      </c>
      <c r="J1719" s="20">
        <v>100</v>
      </c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</row>
    <row r="1720" spans="1:76" x14ac:dyDescent="0.2">
      <c r="A1720" s="30" t="s">
        <v>24</v>
      </c>
      <c r="B1720" s="30" t="s">
        <v>1130</v>
      </c>
      <c r="C1720" s="20">
        <v>76</v>
      </c>
      <c r="D1720" s="20">
        <f>19.2+1.6</f>
        <v>20.8</v>
      </c>
      <c r="E1720" s="20">
        <v>57</v>
      </c>
      <c r="F1720" s="20">
        <f>19.2+1.6</f>
        <v>20.8</v>
      </c>
      <c r="G1720" s="21">
        <f t="shared" si="40"/>
        <v>2.7664</v>
      </c>
      <c r="H1720" s="22">
        <v>1989</v>
      </c>
      <c r="I1720" s="23" t="s">
        <v>23</v>
      </c>
      <c r="J1720" s="20">
        <v>100</v>
      </c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</row>
    <row r="1721" spans="1:76" x14ac:dyDescent="0.2">
      <c r="A1721" s="25" t="s">
        <v>1131</v>
      </c>
      <c r="B1721" s="25" t="s">
        <v>1132</v>
      </c>
      <c r="C1721" s="20">
        <v>89</v>
      </c>
      <c r="D1721" s="20">
        <f>19.2</f>
        <v>19.2</v>
      </c>
      <c r="E1721" s="20">
        <v>89</v>
      </c>
      <c r="F1721" s="20">
        <v>19.2</v>
      </c>
      <c r="G1721" s="21">
        <f t="shared" si="40"/>
        <v>3.4175999999999997</v>
      </c>
      <c r="H1721" s="22">
        <v>1989</v>
      </c>
      <c r="I1721" s="23" t="s">
        <v>23</v>
      </c>
      <c r="J1721" s="20">
        <v>100</v>
      </c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</row>
    <row r="1722" spans="1:76" x14ac:dyDescent="0.2">
      <c r="A1722" s="30" t="s">
        <v>24</v>
      </c>
      <c r="B1722" s="30" t="s">
        <v>1133</v>
      </c>
      <c r="C1722" s="20">
        <v>57</v>
      </c>
      <c r="D1722" s="20">
        <v>19.2</v>
      </c>
      <c r="E1722" s="20">
        <v>57</v>
      </c>
      <c r="F1722" s="20">
        <v>19.2</v>
      </c>
      <c r="G1722" s="21">
        <f t="shared" si="40"/>
        <v>2.1888000000000001</v>
      </c>
      <c r="H1722" s="22">
        <v>1989</v>
      </c>
      <c r="I1722" s="23" t="s">
        <v>23</v>
      </c>
      <c r="J1722" s="20">
        <v>100</v>
      </c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</row>
    <row r="1723" spans="1:76" x14ac:dyDescent="0.2">
      <c r="A1723" s="25" t="s">
        <v>1134</v>
      </c>
      <c r="B1723" s="25" t="s">
        <v>1132</v>
      </c>
      <c r="C1723" s="20">
        <v>89</v>
      </c>
      <c r="D1723" s="20">
        <f>24.7+1</f>
        <v>25.7</v>
      </c>
      <c r="E1723" s="20">
        <v>89</v>
      </c>
      <c r="F1723" s="20">
        <f>24.7+1</f>
        <v>25.7</v>
      </c>
      <c r="G1723" s="21">
        <f t="shared" si="40"/>
        <v>4.5745999999999993</v>
      </c>
      <c r="H1723" s="22">
        <v>1989</v>
      </c>
      <c r="I1723" s="23" t="s">
        <v>23</v>
      </c>
      <c r="J1723" s="20">
        <v>100</v>
      </c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</row>
    <row r="1724" spans="1:76" x14ac:dyDescent="0.2">
      <c r="A1724" s="30" t="s">
        <v>24</v>
      </c>
      <c r="B1724" s="30" t="s">
        <v>1135</v>
      </c>
      <c r="C1724" s="20">
        <v>57</v>
      </c>
      <c r="D1724" s="20">
        <f>24.7+1</f>
        <v>25.7</v>
      </c>
      <c r="E1724" s="20">
        <v>57</v>
      </c>
      <c r="F1724" s="20">
        <f>24.7+1</f>
        <v>25.7</v>
      </c>
      <c r="G1724" s="21">
        <f t="shared" si="40"/>
        <v>2.9298000000000002</v>
      </c>
      <c r="H1724" s="22">
        <v>1989</v>
      </c>
      <c r="I1724" s="23" t="s">
        <v>23</v>
      </c>
      <c r="J1724" s="20">
        <v>100</v>
      </c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</row>
    <row r="1725" spans="1:76" x14ac:dyDescent="0.2">
      <c r="A1725" s="25" t="s">
        <v>1136</v>
      </c>
      <c r="B1725" s="25" t="s">
        <v>1137</v>
      </c>
      <c r="C1725" s="20">
        <v>89</v>
      </c>
      <c r="D1725" s="20">
        <f>23.1</f>
        <v>23.1</v>
      </c>
      <c r="E1725" s="20">
        <v>89</v>
      </c>
      <c r="F1725" s="20">
        <f>23.1</f>
        <v>23.1</v>
      </c>
      <c r="G1725" s="21">
        <f t="shared" si="40"/>
        <v>4.1117999999999997</v>
      </c>
      <c r="H1725" s="22">
        <v>1989</v>
      </c>
      <c r="I1725" s="23" t="s">
        <v>23</v>
      </c>
      <c r="J1725" s="20">
        <v>100</v>
      </c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</row>
    <row r="1726" spans="1:76" x14ac:dyDescent="0.2">
      <c r="A1726" s="30" t="s">
        <v>24</v>
      </c>
      <c r="B1726" s="30" t="s">
        <v>1138</v>
      </c>
      <c r="C1726" s="20">
        <v>57</v>
      </c>
      <c r="D1726" s="20">
        <f>23.1</f>
        <v>23.1</v>
      </c>
      <c r="E1726" s="20">
        <v>57</v>
      </c>
      <c r="F1726" s="20">
        <f>23.1</f>
        <v>23.1</v>
      </c>
      <c r="G1726" s="21">
        <f t="shared" si="40"/>
        <v>2.6334000000000004</v>
      </c>
      <c r="H1726" s="22">
        <v>1989</v>
      </c>
      <c r="I1726" s="23" t="s">
        <v>23</v>
      </c>
      <c r="J1726" s="20">
        <v>100</v>
      </c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</row>
    <row r="1727" spans="1:76" x14ac:dyDescent="0.2">
      <c r="A1727" s="25" t="s">
        <v>1139</v>
      </c>
      <c r="B1727" s="25" t="s">
        <v>1137</v>
      </c>
      <c r="C1727" s="20">
        <v>89</v>
      </c>
      <c r="D1727" s="20">
        <v>2.5</v>
      </c>
      <c r="E1727" s="20">
        <v>89</v>
      </c>
      <c r="F1727" s="20">
        <v>2.5</v>
      </c>
      <c r="G1727" s="21">
        <f t="shared" si="40"/>
        <v>0.44499999999999995</v>
      </c>
      <c r="H1727" s="22">
        <v>1989</v>
      </c>
      <c r="I1727" s="23" t="s">
        <v>23</v>
      </c>
      <c r="J1727" s="20">
        <v>100</v>
      </c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</row>
    <row r="1728" spans="1:76" x14ac:dyDescent="0.2">
      <c r="A1728" s="30" t="s">
        <v>24</v>
      </c>
      <c r="B1728" s="30" t="s">
        <v>1138</v>
      </c>
      <c r="C1728" s="20">
        <v>57</v>
      </c>
      <c r="D1728" s="20">
        <v>2.5</v>
      </c>
      <c r="E1728" s="20">
        <v>57</v>
      </c>
      <c r="F1728" s="20">
        <v>2.5</v>
      </c>
      <c r="G1728" s="21">
        <f t="shared" si="40"/>
        <v>0.28500000000000003</v>
      </c>
      <c r="H1728" s="22">
        <v>1989</v>
      </c>
      <c r="I1728" s="23" t="s">
        <v>23</v>
      </c>
      <c r="J1728" s="20">
        <v>100</v>
      </c>
    </row>
    <row r="1729" spans="1:76" x14ac:dyDescent="0.2">
      <c r="A1729" s="25" t="s">
        <v>1139</v>
      </c>
      <c r="B1729" s="25" t="s">
        <v>1137</v>
      </c>
      <c r="C1729" s="20">
        <v>89</v>
      </c>
      <c r="D1729" s="20">
        <v>22</v>
      </c>
      <c r="E1729" s="20">
        <v>89</v>
      </c>
      <c r="F1729" s="20">
        <v>22</v>
      </c>
      <c r="G1729" s="21">
        <f t="shared" si="40"/>
        <v>3.9159999999999999</v>
      </c>
      <c r="H1729" s="22">
        <v>1989</v>
      </c>
      <c r="I1729" s="23" t="s">
        <v>68</v>
      </c>
      <c r="J1729" s="20">
        <v>100</v>
      </c>
    </row>
    <row r="1730" spans="1:76" x14ac:dyDescent="0.2">
      <c r="A1730" s="30" t="s">
        <v>24</v>
      </c>
      <c r="B1730" s="30" t="s">
        <v>1138</v>
      </c>
      <c r="C1730" s="20">
        <v>57</v>
      </c>
      <c r="D1730" s="20">
        <v>22</v>
      </c>
      <c r="E1730" s="20">
        <v>57</v>
      </c>
      <c r="F1730" s="20">
        <v>22</v>
      </c>
      <c r="G1730" s="21">
        <f t="shared" si="40"/>
        <v>2.508</v>
      </c>
      <c r="H1730" s="22">
        <v>1989</v>
      </c>
      <c r="I1730" s="23" t="s">
        <v>68</v>
      </c>
      <c r="J1730" s="20">
        <v>100</v>
      </c>
    </row>
    <row r="1731" spans="1:76" x14ac:dyDescent="0.2">
      <c r="A1731" s="25" t="s">
        <v>1140</v>
      </c>
      <c r="B1731" s="25" t="s">
        <v>1141</v>
      </c>
      <c r="C1731" s="20">
        <v>45</v>
      </c>
      <c r="D1731" s="20">
        <v>18</v>
      </c>
      <c r="E1731" s="20">
        <v>45</v>
      </c>
      <c r="F1731" s="20">
        <v>18</v>
      </c>
      <c r="G1731" s="21">
        <f t="shared" si="40"/>
        <v>1.6199999999999999</v>
      </c>
      <c r="H1731" s="22">
        <v>1989</v>
      </c>
      <c r="I1731" s="23" t="s">
        <v>23</v>
      </c>
      <c r="J1731" s="20">
        <v>100</v>
      </c>
    </row>
    <row r="1732" spans="1:76" x14ac:dyDescent="0.2">
      <c r="A1732" s="25" t="s">
        <v>1142</v>
      </c>
      <c r="B1732" s="25" t="s">
        <v>1143</v>
      </c>
      <c r="C1732" s="20">
        <v>57</v>
      </c>
      <c r="D1732" s="20">
        <v>10</v>
      </c>
      <c r="E1732" s="20">
        <v>57</v>
      </c>
      <c r="F1732" s="20">
        <v>10</v>
      </c>
      <c r="G1732" s="21">
        <f t="shared" si="40"/>
        <v>1.1400000000000001</v>
      </c>
      <c r="H1732" s="22">
        <v>1989</v>
      </c>
      <c r="I1732" s="23" t="s">
        <v>33</v>
      </c>
      <c r="J1732" s="20">
        <v>100</v>
      </c>
    </row>
    <row r="1733" spans="1:76" x14ac:dyDescent="0.2">
      <c r="A1733" s="25" t="s">
        <v>1144</v>
      </c>
      <c r="B1733" s="25" t="s">
        <v>1145</v>
      </c>
      <c r="C1733" s="20">
        <v>57</v>
      </c>
      <c r="D1733" s="20">
        <v>10</v>
      </c>
      <c r="E1733" s="20">
        <v>57</v>
      </c>
      <c r="F1733" s="20">
        <v>10</v>
      </c>
      <c r="G1733" s="21">
        <f t="shared" si="40"/>
        <v>1.1400000000000001</v>
      </c>
      <c r="H1733" s="22">
        <v>1989</v>
      </c>
      <c r="I1733" s="23" t="s">
        <v>33</v>
      </c>
      <c r="J1733" s="20">
        <v>100</v>
      </c>
    </row>
    <row r="1734" spans="1:76" x14ac:dyDescent="0.2">
      <c r="A1734" s="25" t="s">
        <v>1146</v>
      </c>
      <c r="B1734" s="25" t="s">
        <v>1147</v>
      </c>
      <c r="C1734" s="20">
        <v>89</v>
      </c>
      <c r="D1734" s="20">
        <v>25</v>
      </c>
      <c r="E1734" s="20">
        <v>89</v>
      </c>
      <c r="F1734" s="20">
        <v>25</v>
      </c>
      <c r="G1734" s="21">
        <f t="shared" si="40"/>
        <v>4.45</v>
      </c>
      <c r="H1734" s="22">
        <v>1989</v>
      </c>
      <c r="I1734" s="23" t="s">
        <v>23</v>
      </c>
      <c r="J1734" s="20">
        <v>100</v>
      </c>
    </row>
    <row r="1735" spans="1:76" x14ac:dyDescent="0.2">
      <c r="A1735" s="30" t="s">
        <v>24</v>
      </c>
      <c r="B1735" s="30" t="s">
        <v>1147</v>
      </c>
      <c r="C1735" s="20">
        <v>57</v>
      </c>
      <c r="D1735" s="20">
        <v>25</v>
      </c>
      <c r="E1735" s="20">
        <v>57</v>
      </c>
      <c r="F1735" s="20">
        <v>25</v>
      </c>
      <c r="G1735" s="21">
        <f t="shared" si="40"/>
        <v>2.85</v>
      </c>
      <c r="H1735" s="22">
        <v>1989</v>
      </c>
      <c r="I1735" s="23" t="s">
        <v>23</v>
      </c>
      <c r="J1735" s="20">
        <v>100</v>
      </c>
    </row>
    <row r="1736" spans="1:76" x14ac:dyDescent="0.2">
      <c r="A1736" s="25" t="s">
        <v>1148</v>
      </c>
      <c r="B1736" s="25" t="s">
        <v>1149</v>
      </c>
      <c r="C1736" s="20">
        <v>89</v>
      </c>
      <c r="D1736" s="20">
        <v>20</v>
      </c>
      <c r="E1736" s="20">
        <v>89</v>
      </c>
      <c r="F1736" s="20">
        <v>20</v>
      </c>
      <c r="G1736" s="21">
        <f t="shared" si="40"/>
        <v>3.5599999999999996</v>
      </c>
      <c r="H1736" s="22">
        <v>1989</v>
      </c>
      <c r="I1736" s="23" t="s">
        <v>23</v>
      </c>
      <c r="J1736" s="20">
        <v>100</v>
      </c>
    </row>
    <row r="1737" spans="1:76" x14ac:dyDescent="0.2">
      <c r="A1737" s="30" t="s">
        <v>24</v>
      </c>
      <c r="B1737" s="30" t="s">
        <v>1150</v>
      </c>
      <c r="C1737" s="20">
        <v>57</v>
      </c>
      <c r="D1737" s="20">
        <v>20</v>
      </c>
      <c r="E1737" s="20">
        <v>57</v>
      </c>
      <c r="F1737" s="20">
        <v>20</v>
      </c>
      <c r="G1737" s="21">
        <f t="shared" si="40"/>
        <v>2.2800000000000002</v>
      </c>
      <c r="H1737" s="22">
        <v>1989</v>
      </c>
      <c r="I1737" s="23" t="s">
        <v>23</v>
      </c>
      <c r="J1737" s="20">
        <v>100</v>
      </c>
    </row>
    <row r="1738" spans="1:76" s="36" customFormat="1" x14ac:dyDescent="0.2">
      <c r="A1738" s="31" t="s">
        <v>58</v>
      </c>
      <c r="B1738" s="31"/>
      <c r="C1738" s="39"/>
      <c r="D1738" s="39">
        <f>SUM(D1713:D1737)</f>
        <v>489.40000000000003</v>
      </c>
      <c r="E1738" s="39"/>
      <c r="F1738" s="39">
        <f>SUM(F1713:F1737)</f>
        <v>489.40000000000003</v>
      </c>
      <c r="G1738" s="39">
        <f>SUM(G1713:G1737)</f>
        <v>72.393200000000007</v>
      </c>
      <c r="H1738" s="34"/>
      <c r="I1738" s="34"/>
      <c r="J1738" s="249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  <c r="BO1738" s="1"/>
      <c r="BP1738" s="1"/>
      <c r="BQ1738" s="1"/>
      <c r="BR1738" s="1"/>
      <c r="BS1738" s="1"/>
      <c r="BT1738" s="1"/>
      <c r="BU1738" s="1"/>
      <c r="BV1738" s="1"/>
      <c r="BW1738" s="1"/>
      <c r="BX1738" s="1"/>
    </row>
    <row r="1739" spans="1:76" s="36" customFormat="1" x14ac:dyDescent="0.2">
      <c r="A1739" s="37" t="s">
        <v>59</v>
      </c>
      <c r="B1739" s="37"/>
      <c r="C1739" s="39"/>
      <c r="D1739" s="39"/>
      <c r="E1739" s="39"/>
      <c r="F1739" s="39"/>
      <c r="G1739" s="39"/>
      <c r="H1739" s="34"/>
      <c r="I1739" s="34"/>
      <c r="J1739" s="249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  <c r="BO1739" s="1"/>
      <c r="BP1739" s="1"/>
      <c r="BQ1739" s="1"/>
      <c r="BR1739" s="1"/>
      <c r="BS1739" s="1"/>
      <c r="BT1739" s="1"/>
      <c r="BU1739" s="1"/>
      <c r="BV1739" s="1"/>
      <c r="BW1739" s="1"/>
      <c r="BX1739" s="1"/>
    </row>
    <row r="1740" spans="1:76" s="36" customFormat="1" x14ac:dyDescent="0.2">
      <c r="A1740" s="37" t="s">
        <v>60</v>
      </c>
      <c r="B1740" s="37"/>
      <c r="C1740" s="39"/>
      <c r="D1740" s="39">
        <f>D1738-D1741</f>
        <v>263.70000000000005</v>
      </c>
      <c r="E1740" s="39"/>
      <c r="F1740" s="39">
        <f>F1738-F1741</f>
        <v>263.70000000000005</v>
      </c>
      <c r="G1740" s="39"/>
      <c r="H1740" s="34"/>
      <c r="I1740" s="34"/>
      <c r="J1740" s="38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  <c r="BU1740" s="1"/>
      <c r="BV1740" s="1"/>
      <c r="BW1740" s="1"/>
      <c r="BX1740" s="1"/>
    </row>
    <row r="1741" spans="1:76" s="36" customFormat="1" x14ac:dyDescent="0.2">
      <c r="A1741" s="37" t="s">
        <v>24</v>
      </c>
      <c r="B1741" s="37"/>
      <c r="C1741" s="39"/>
      <c r="D1741" s="39">
        <f>SUMIF(A1713:A1737,"ГВС",D1713:D1737)</f>
        <v>225.7</v>
      </c>
      <c r="E1741" s="39"/>
      <c r="F1741" s="39">
        <f>SUMIF(A1713:A1737,"ГВС",F1713:F1737)</f>
        <v>225.7</v>
      </c>
      <c r="G1741" s="39"/>
      <c r="H1741" s="34"/>
      <c r="I1741" s="34"/>
      <c r="J1741" s="38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  <c r="BO1741" s="1"/>
      <c r="BP1741" s="1"/>
      <c r="BQ1741" s="1"/>
      <c r="BR1741" s="1"/>
      <c r="BS1741" s="1"/>
      <c r="BT1741" s="1"/>
      <c r="BU1741" s="1"/>
      <c r="BV1741" s="1"/>
      <c r="BW1741" s="1"/>
      <c r="BX1741" s="1"/>
    </row>
    <row r="1742" spans="1:76" s="36" customFormat="1" x14ac:dyDescent="0.2">
      <c r="A1742" s="31" t="s">
        <v>61</v>
      </c>
      <c r="B1742" s="40"/>
      <c r="C1742" s="291">
        <f>D1738+F1738</f>
        <v>978.80000000000007</v>
      </c>
      <c r="D1742" s="292"/>
      <c r="E1742" s="292"/>
      <c r="F1742" s="293"/>
      <c r="G1742" s="50"/>
      <c r="H1742" s="34"/>
      <c r="I1742" s="34"/>
      <c r="J1742" s="42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  <c r="BO1742" s="1"/>
      <c r="BP1742" s="1"/>
      <c r="BQ1742" s="1"/>
      <c r="BR1742" s="1"/>
      <c r="BS1742" s="1"/>
      <c r="BT1742" s="1"/>
      <c r="BU1742" s="1"/>
      <c r="BV1742" s="1"/>
      <c r="BW1742" s="1"/>
      <c r="BX1742" s="1"/>
    </row>
    <row r="1743" spans="1:76" ht="15" x14ac:dyDescent="0.2">
      <c r="A1743" s="14" t="s">
        <v>1151</v>
      </c>
      <c r="B1743" s="14"/>
      <c r="C1743" s="15"/>
      <c r="D1743" s="15"/>
      <c r="E1743" s="15"/>
      <c r="F1743" s="15"/>
      <c r="G1743" s="15"/>
      <c r="H1743" s="15"/>
      <c r="I1743" s="14"/>
      <c r="J1743" s="24"/>
    </row>
    <row r="1744" spans="1:76" x14ac:dyDescent="0.2">
      <c r="A1744" s="25" t="s">
        <v>132</v>
      </c>
      <c r="B1744" s="89">
        <v>427</v>
      </c>
      <c r="C1744" s="20">
        <v>219</v>
      </c>
      <c r="D1744" s="20">
        <v>40.5</v>
      </c>
      <c r="E1744" s="20">
        <v>219</v>
      </c>
      <c r="F1744" s="20">
        <v>40.5</v>
      </c>
      <c r="G1744" s="21">
        <f t="shared" ref="G1744:G1772" si="41">((C1744/1000)*D1744)+((E1744/1000)*F1744)</f>
        <v>17.739000000000001</v>
      </c>
      <c r="H1744" s="22">
        <v>2007</v>
      </c>
      <c r="I1744" s="23" t="s">
        <v>23</v>
      </c>
      <c r="J1744" s="20">
        <v>44</v>
      </c>
    </row>
    <row r="1745" spans="1:76" x14ac:dyDescent="0.2">
      <c r="A1745" s="26" t="s">
        <v>1152</v>
      </c>
      <c r="B1745" s="89"/>
      <c r="C1745" s="20"/>
      <c r="D1745" s="20"/>
      <c r="E1745" s="20"/>
      <c r="F1745" s="20"/>
      <c r="G1745" s="21">
        <f t="shared" si="41"/>
        <v>0</v>
      </c>
      <c r="H1745" s="22"/>
      <c r="I1745" s="23"/>
      <c r="J1745" s="20"/>
    </row>
    <row r="1746" spans="1:76" x14ac:dyDescent="0.2">
      <c r="A1746" s="30" t="s">
        <v>24</v>
      </c>
      <c r="B1746" s="89">
        <v>331</v>
      </c>
      <c r="C1746" s="20">
        <v>89</v>
      </c>
      <c r="D1746" s="20">
        <v>9.5</v>
      </c>
      <c r="E1746" s="20">
        <v>57</v>
      </c>
      <c r="F1746" s="20">
        <v>9.5</v>
      </c>
      <c r="G1746" s="21">
        <f t="shared" si="41"/>
        <v>1.387</v>
      </c>
      <c r="H1746" s="22">
        <v>2012</v>
      </c>
      <c r="I1746" s="23" t="s">
        <v>23</v>
      </c>
      <c r="J1746" s="20">
        <v>24</v>
      </c>
    </row>
    <row r="1747" spans="1:76" x14ac:dyDescent="0.2">
      <c r="A1747" s="25" t="s">
        <v>1153</v>
      </c>
      <c r="B1747" s="89">
        <v>1091</v>
      </c>
      <c r="C1747" s="20">
        <v>159</v>
      </c>
      <c r="D1747" s="20">
        <v>85</v>
      </c>
      <c r="E1747" s="20">
        <v>159</v>
      </c>
      <c r="F1747" s="20">
        <v>85</v>
      </c>
      <c r="G1747" s="21">
        <f t="shared" si="41"/>
        <v>27.03</v>
      </c>
      <c r="H1747" s="22">
        <v>1968</v>
      </c>
      <c r="I1747" s="23" t="s">
        <v>23</v>
      </c>
      <c r="J1747" s="20">
        <v>100</v>
      </c>
    </row>
    <row r="1748" spans="1:76" x14ac:dyDescent="0.2">
      <c r="A1748" s="25" t="s">
        <v>1154</v>
      </c>
      <c r="B1748" s="89">
        <v>1103</v>
      </c>
      <c r="C1748" s="20">
        <v>108</v>
      </c>
      <c r="D1748" s="20">
        <v>15</v>
      </c>
      <c r="E1748" s="20">
        <v>108</v>
      </c>
      <c r="F1748" s="20">
        <v>15</v>
      </c>
      <c r="G1748" s="21">
        <f t="shared" si="41"/>
        <v>3.2399999999999998</v>
      </c>
      <c r="H1748" s="22">
        <v>1968</v>
      </c>
      <c r="I1748" s="23" t="s">
        <v>23</v>
      </c>
      <c r="J1748" s="20">
        <v>100</v>
      </c>
    </row>
    <row r="1749" spans="1:76" x14ac:dyDescent="0.2">
      <c r="A1749" s="30" t="s">
        <v>24</v>
      </c>
      <c r="B1749" s="89">
        <v>341</v>
      </c>
      <c r="C1749" s="20">
        <v>108</v>
      </c>
      <c r="D1749" s="20">
        <v>15</v>
      </c>
      <c r="E1749" s="20">
        <v>57</v>
      </c>
      <c r="F1749" s="20">
        <v>15</v>
      </c>
      <c r="G1749" s="21">
        <f t="shared" si="41"/>
        <v>2.4749999999999996</v>
      </c>
      <c r="H1749" s="22">
        <v>1968</v>
      </c>
      <c r="I1749" s="23" t="s">
        <v>23</v>
      </c>
      <c r="J1749" s="20">
        <v>100</v>
      </c>
    </row>
    <row r="1750" spans="1:76" x14ac:dyDescent="0.2">
      <c r="A1750" s="25" t="s">
        <v>1155</v>
      </c>
      <c r="B1750" s="89">
        <v>1081</v>
      </c>
      <c r="C1750" s="20">
        <v>108</v>
      </c>
      <c r="D1750" s="20">
        <v>3</v>
      </c>
      <c r="E1750" s="20">
        <v>108</v>
      </c>
      <c r="F1750" s="20">
        <v>3</v>
      </c>
      <c r="G1750" s="21">
        <f t="shared" si="41"/>
        <v>0.64800000000000002</v>
      </c>
      <c r="H1750" s="22">
        <v>1968</v>
      </c>
      <c r="I1750" s="23" t="s">
        <v>33</v>
      </c>
      <c r="J1750" s="20">
        <v>100</v>
      </c>
    </row>
    <row r="1751" spans="1:76" x14ac:dyDescent="0.2">
      <c r="A1751" s="86" t="s">
        <v>24</v>
      </c>
      <c r="B1751" s="89">
        <v>340</v>
      </c>
      <c r="C1751" s="85">
        <v>76</v>
      </c>
      <c r="D1751" s="85">
        <v>3</v>
      </c>
      <c r="E1751" s="85">
        <v>57</v>
      </c>
      <c r="F1751" s="85">
        <v>3</v>
      </c>
      <c r="G1751" s="21">
        <f t="shared" si="41"/>
        <v>0.39900000000000002</v>
      </c>
      <c r="H1751" s="84">
        <v>1968</v>
      </c>
      <c r="I1751" s="83" t="s">
        <v>33</v>
      </c>
      <c r="J1751" s="20">
        <v>100</v>
      </c>
    </row>
    <row r="1752" spans="1:76" x14ac:dyDescent="0.2">
      <c r="A1752" s="25" t="s">
        <v>1156</v>
      </c>
      <c r="B1752" s="89">
        <v>448</v>
      </c>
      <c r="C1752" s="20">
        <v>108</v>
      </c>
      <c r="D1752" s="20">
        <v>177.5</v>
      </c>
      <c r="E1752" s="20">
        <v>108</v>
      </c>
      <c r="F1752" s="20">
        <v>177.5</v>
      </c>
      <c r="G1752" s="21">
        <f t="shared" si="41"/>
        <v>38.339999999999996</v>
      </c>
      <c r="H1752" s="22">
        <v>1968</v>
      </c>
      <c r="I1752" s="23" t="s">
        <v>23</v>
      </c>
      <c r="J1752" s="20">
        <v>100</v>
      </c>
    </row>
    <row r="1753" spans="1:76" x14ac:dyDescent="0.2">
      <c r="A1753" s="30" t="s">
        <v>24</v>
      </c>
      <c r="B1753" s="89">
        <v>134</v>
      </c>
      <c r="C1753" s="20">
        <v>76</v>
      </c>
      <c r="D1753" s="20">
        <v>177.5</v>
      </c>
      <c r="E1753" s="20">
        <v>57</v>
      </c>
      <c r="F1753" s="20">
        <v>177.5</v>
      </c>
      <c r="G1753" s="21">
        <f t="shared" si="41"/>
        <v>23.607500000000002</v>
      </c>
      <c r="H1753" s="22">
        <v>1968</v>
      </c>
      <c r="I1753" s="23" t="s">
        <v>23</v>
      </c>
      <c r="J1753" s="20">
        <v>100</v>
      </c>
    </row>
    <row r="1754" spans="1:76" x14ac:dyDescent="0.2">
      <c r="A1754" s="30" t="s">
        <v>1157</v>
      </c>
      <c r="B1754" s="89"/>
      <c r="C1754" s="20"/>
      <c r="D1754" s="20"/>
      <c r="E1754" s="20"/>
      <c r="F1754" s="20"/>
      <c r="G1754" s="21">
        <f t="shared" si="41"/>
        <v>0</v>
      </c>
      <c r="H1754" s="22"/>
      <c r="I1754" s="23"/>
      <c r="J1754" s="20"/>
    </row>
    <row r="1755" spans="1:76" x14ac:dyDescent="0.2">
      <c r="A1755" s="30" t="s">
        <v>24</v>
      </c>
      <c r="B1755" s="89">
        <v>119</v>
      </c>
      <c r="C1755" s="20">
        <v>133</v>
      </c>
      <c r="D1755" s="20">
        <v>52</v>
      </c>
      <c r="E1755" s="20">
        <v>89</v>
      </c>
      <c r="F1755" s="20">
        <v>52</v>
      </c>
      <c r="G1755" s="21">
        <f t="shared" si="41"/>
        <v>11.544</v>
      </c>
      <c r="H1755" s="22">
        <v>1968</v>
      </c>
      <c r="I1755" s="23" t="s">
        <v>23</v>
      </c>
      <c r="J1755" s="20">
        <v>100</v>
      </c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</row>
    <row r="1756" spans="1:76" x14ac:dyDescent="0.2">
      <c r="A1756" s="30" t="s">
        <v>24</v>
      </c>
      <c r="B1756" s="89">
        <v>119</v>
      </c>
      <c r="C1756" s="20">
        <v>133</v>
      </c>
      <c r="D1756" s="20">
        <v>75</v>
      </c>
      <c r="E1756" s="20">
        <v>108</v>
      </c>
      <c r="F1756" s="20">
        <v>75</v>
      </c>
      <c r="G1756" s="21">
        <f t="shared" si="41"/>
        <v>18.075000000000003</v>
      </c>
      <c r="H1756" s="22">
        <v>1968</v>
      </c>
      <c r="I1756" s="23" t="s">
        <v>23</v>
      </c>
      <c r="J1756" s="20">
        <v>100</v>
      </c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</row>
    <row r="1757" spans="1:76" x14ac:dyDescent="0.2">
      <c r="A1757" s="25" t="s">
        <v>1158</v>
      </c>
      <c r="B1757" s="89">
        <v>1080</v>
      </c>
      <c r="C1757" s="20">
        <v>108</v>
      </c>
      <c r="D1757" s="20">
        <v>3</v>
      </c>
      <c r="E1757" s="20">
        <v>108</v>
      </c>
      <c r="F1757" s="20">
        <v>3</v>
      </c>
      <c r="G1757" s="21">
        <f t="shared" si="41"/>
        <v>0.64800000000000002</v>
      </c>
      <c r="H1757" s="22">
        <v>1968</v>
      </c>
      <c r="I1757" s="23" t="s">
        <v>33</v>
      </c>
      <c r="J1757" s="20">
        <v>100</v>
      </c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</row>
    <row r="1758" spans="1:76" x14ac:dyDescent="0.2">
      <c r="A1758" s="86" t="s">
        <v>24</v>
      </c>
      <c r="B1758" s="89">
        <v>328</v>
      </c>
      <c r="C1758" s="85">
        <v>76</v>
      </c>
      <c r="D1758" s="85">
        <v>3</v>
      </c>
      <c r="E1758" s="85">
        <v>57</v>
      </c>
      <c r="F1758" s="85">
        <v>3</v>
      </c>
      <c r="G1758" s="21">
        <f t="shared" si="41"/>
        <v>0.39900000000000002</v>
      </c>
      <c r="H1758" s="84">
        <v>2011</v>
      </c>
      <c r="I1758" s="83" t="s">
        <v>33</v>
      </c>
      <c r="J1758" s="20">
        <v>28</v>
      </c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</row>
    <row r="1759" spans="1:76" x14ac:dyDescent="0.2">
      <c r="A1759" s="25" t="s">
        <v>1159</v>
      </c>
      <c r="B1759" s="89">
        <v>401</v>
      </c>
      <c r="C1759" s="20">
        <v>108</v>
      </c>
      <c r="D1759" s="20">
        <v>22</v>
      </c>
      <c r="E1759" s="20">
        <v>108</v>
      </c>
      <c r="F1759" s="20">
        <v>22</v>
      </c>
      <c r="G1759" s="21">
        <f t="shared" si="41"/>
        <v>4.7519999999999998</v>
      </c>
      <c r="H1759" s="22">
        <v>2011</v>
      </c>
      <c r="I1759" s="23" t="s">
        <v>33</v>
      </c>
      <c r="J1759" s="20">
        <v>28</v>
      </c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</row>
    <row r="1760" spans="1:76" x14ac:dyDescent="0.2">
      <c r="A1760" s="30" t="s">
        <v>24</v>
      </c>
      <c r="B1760" s="89">
        <v>117</v>
      </c>
      <c r="C1760" s="20">
        <v>89</v>
      </c>
      <c r="D1760" s="20">
        <v>22</v>
      </c>
      <c r="E1760" s="20">
        <v>45</v>
      </c>
      <c r="F1760" s="20">
        <v>22</v>
      </c>
      <c r="G1760" s="21">
        <f t="shared" si="41"/>
        <v>2.948</v>
      </c>
      <c r="H1760" s="22">
        <v>2011</v>
      </c>
      <c r="I1760" s="23" t="s">
        <v>33</v>
      </c>
      <c r="J1760" s="20">
        <v>28</v>
      </c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</row>
    <row r="1761" spans="1:76" x14ac:dyDescent="0.2">
      <c r="A1761" s="25"/>
      <c r="B1761" s="89">
        <v>401</v>
      </c>
      <c r="C1761" s="20">
        <v>108</v>
      </c>
      <c r="D1761" s="20">
        <v>3</v>
      </c>
      <c r="E1761" s="20">
        <v>108</v>
      </c>
      <c r="F1761" s="20">
        <v>3</v>
      </c>
      <c r="G1761" s="21">
        <f t="shared" si="41"/>
        <v>0.64800000000000002</v>
      </c>
      <c r="H1761" s="22">
        <v>2011</v>
      </c>
      <c r="I1761" s="23" t="s">
        <v>33</v>
      </c>
      <c r="J1761" s="20">
        <v>28</v>
      </c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</row>
    <row r="1762" spans="1:76" x14ac:dyDescent="0.2">
      <c r="A1762" s="30" t="s">
        <v>24</v>
      </c>
      <c r="B1762" s="89">
        <v>117</v>
      </c>
      <c r="C1762" s="20">
        <v>89</v>
      </c>
      <c r="D1762" s="20">
        <v>3</v>
      </c>
      <c r="E1762" s="20">
        <v>57</v>
      </c>
      <c r="F1762" s="20">
        <v>3</v>
      </c>
      <c r="G1762" s="21">
        <f t="shared" si="41"/>
        <v>0.43800000000000006</v>
      </c>
      <c r="H1762" s="22">
        <v>2011</v>
      </c>
      <c r="I1762" s="23" t="s">
        <v>33</v>
      </c>
      <c r="J1762" s="20">
        <v>28</v>
      </c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</row>
    <row r="1763" spans="1:76" x14ac:dyDescent="0.2">
      <c r="A1763" s="25"/>
      <c r="B1763" s="89">
        <v>401</v>
      </c>
      <c r="C1763" s="20">
        <v>108</v>
      </c>
      <c r="D1763" s="20">
        <v>21</v>
      </c>
      <c r="E1763" s="20">
        <v>108</v>
      </c>
      <c r="F1763" s="20">
        <v>21</v>
      </c>
      <c r="G1763" s="21">
        <f t="shared" si="41"/>
        <v>4.5359999999999996</v>
      </c>
      <c r="H1763" s="22">
        <v>1968</v>
      </c>
      <c r="I1763" s="23" t="s">
        <v>33</v>
      </c>
      <c r="J1763" s="20">
        <v>100</v>
      </c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</row>
    <row r="1764" spans="1:76" x14ac:dyDescent="0.2">
      <c r="A1764" s="30" t="s">
        <v>24</v>
      </c>
      <c r="B1764" s="89">
        <v>117</v>
      </c>
      <c r="C1764" s="20">
        <v>89</v>
      </c>
      <c r="D1764" s="20">
        <v>21</v>
      </c>
      <c r="E1764" s="20">
        <v>57</v>
      </c>
      <c r="F1764" s="20">
        <v>21</v>
      </c>
      <c r="G1764" s="21">
        <f t="shared" si="41"/>
        <v>3.0659999999999998</v>
      </c>
      <c r="H1764" s="22">
        <v>2008</v>
      </c>
      <c r="I1764" s="23" t="s">
        <v>33</v>
      </c>
      <c r="J1764" s="20">
        <v>40</v>
      </c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</row>
    <row r="1765" spans="1:76" x14ac:dyDescent="0.2">
      <c r="A1765" s="25" t="s">
        <v>1160</v>
      </c>
      <c r="B1765" s="339" t="s">
        <v>1161</v>
      </c>
      <c r="C1765" s="25">
        <v>57</v>
      </c>
      <c r="D1765" s="20">
        <v>42.2</v>
      </c>
      <c r="E1765" s="25">
        <v>57</v>
      </c>
      <c r="F1765" s="20">
        <v>42.2</v>
      </c>
      <c r="G1765" s="21">
        <f t="shared" si="41"/>
        <v>4.8108000000000004</v>
      </c>
      <c r="H1765" s="22">
        <v>2015</v>
      </c>
      <c r="I1765" s="23" t="s">
        <v>23</v>
      </c>
      <c r="J1765" s="20">
        <v>12</v>
      </c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</row>
    <row r="1766" spans="1:76" x14ac:dyDescent="0.2">
      <c r="A1766" s="30" t="s">
        <v>24</v>
      </c>
      <c r="B1766" s="340"/>
      <c r="C1766" s="25">
        <v>32</v>
      </c>
      <c r="D1766" s="20"/>
      <c r="E1766" s="25">
        <v>25</v>
      </c>
      <c r="F1766" s="20"/>
      <c r="G1766" s="21">
        <f t="shared" si="41"/>
        <v>0</v>
      </c>
      <c r="H1766" s="22">
        <v>2015</v>
      </c>
      <c r="I1766" s="23" t="s">
        <v>23</v>
      </c>
      <c r="J1766" s="20">
        <v>12</v>
      </c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</row>
    <row r="1767" spans="1:76" x14ac:dyDescent="0.2">
      <c r="A1767" s="25"/>
      <c r="B1767" s="340"/>
      <c r="C1767" s="25">
        <v>57</v>
      </c>
      <c r="D1767" s="20">
        <v>22</v>
      </c>
      <c r="E1767" s="25">
        <v>57</v>
      </c>
      <c r="F1767" s="20">
        <v>22</v>
      </c>
      <c r="G1767" s="21">
        <f t="shared" si="41"/>
        <v>2.508</v>
      </c>
      <c r="H1767" s="22">
        <v>2015</v>
      </c>
      <c r="I1767" s="23" t="s">
        <v>124</v>
      </c>
      <c r="J1767" s="20">
        <v>12</v>
      </c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</row>
    <row r="1768" spans="1:76" x14ac:dyDescent="0.2">
      <c r="A1768" s="30" t="s">
        <v>24</v>
      </c>
      <c r="B1768" s="340"/>
      <c r="C1768" s="25">
        <v>32</v>
      </c>
      <c r="D1768" s="20"/>
      <c r="E1768" s="25">
        <v>25</v>
      </c>
      <c r="F1768" s="20"/>
      <c r="G1768" s="21">
        <f t="shared" si="41"/>
        <v>0</v>
      </c>
      <c r="H1768" s="22">
        <v>2015</v>
      </c>
      <c r="I1768" s="23" t="s">
        <v>124</v>
      </c>
      <c r="J1768" s="20">
        <v>12</v>
      </c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</row>
    <row r="1769" spans="1:76" x14ac:dyDescent="0.2">
      <c r="A1769" s="25"/>
      <c r="B1769" s="340"/>
      <c r="C1769" s="25">
        <v>57</v>
      </c>
      <c r="D1769" s="20">
        <v>29.5</v>
      </c>
      <c r="E1769" s="25">
        <v>57</v>
      </c>
      <c r="F1769" s="20">
        <v>29.5</v>
      </c>
      <c r="G1769" s="21">
        <f t="shared" si="41"/>
        <v>3.363</v>
      </c>
      <c r="H1769" s="22">
        <v>2015</v>
      </c>
      <c r="I1769" s="23" t="s">
        <v>23</v>
      </c>
      <c r="J1769" s="20">
        <v>12</v>
      </c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</row>
    <row r="1770" spans="1:76" x14ac:dyDescent="0.2">
      <c r="A1770" s="30" t="s">
        <v>24</v>
      </c>
      <c r="B1770" s="340"/>
      <c r="C1770" s="25">
        <v>32</v>
      </c>
      <c r="D1770" s="20"/>
      <c r="E1770" s="25">
        <v>25</v>
      </c>
      <c r="F1770" s="20"/>
      <c r="G1770" s="21">
        <f t="shared" si="41"/>
        <v>0</v>
      </c>
      <c r="H1770" s="22">
        <v>2015</v>
      </c>
      <c r="I1770" s="23" t="s">
        <v>23</v>
      </c>
      <c r="J1770" s="20">
        <v>12</v>
      </c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</row>
    <row r="1771" spans="1:76" x14ac:dyDescent="0.2">
      <c r="A1771" s="25"/>
      <c r="B1771" s="340"/>
      <c r="C1771" s="25">
        <v>57</v>
      </c>
      <c r="D1771" s="20">
        <v>1</v>
      </c>
      <c r="E1771" s="25">
        <v>57</v>
      </c>
      <c r="F1771" s="20">
        <v>1</v>
      </c>
      <c r="G1771" s="21">
        <f t="shared" si="41"/>
        <v>0.114</v>
      </c>
      <c r="H1771" s="22">
        <v>2015</v>
      </c>
      <c r="I1771" s="23" t="s">
        <v>33</v>
      </c>
      <c r="J1771" s="20">
        <v>12</v>
      </c>
    </row>
    <row r="1772" spans="1:76" x14ac:dyDescent="0.2">
      <c r="A1772" s="30" t="s">
        <v>24</v>
      </c>
      <c r="B1772" s="341"/>
      <c r="C1772" s="25">
        <v>32</v>
      </c>
      <c r="D1772" s="20"/>
      <c r="E1772" s="25">
        <v>25</v>
      </c>
      <c r="F1772" s="20"/>
      <c r="G1772" s="21">
        <f t="shared" si="41"/>
        <v>0</v>
      </c>
      <c r="H1772" s="22">
        <v>2015</v>
      </c>
      <c r="I1772" s="23" t="s">
        <v>33</v>
      </c>
      <c r="J1772" s="20">
        <v>12</v>
      </c>
    </row>
    <row r="1773" spans="1:76" s="36" customFormat="1" x14ac:dyDescent="0.2">
      <c r="A1773" s="248" t="s">
        <v>58</v>
      </c>
      <c r="B1773" s="248"/>
      <c r="C1773" s="20"/>
      <c r="D1773" s="39">
        <f>SUM(D1744:D1772)</f>
        <v>845.7</v>
      </c>
      <c r="E1773" s="39"/>
      <c r="F1773" s="39">
        <f>SUM(F1744:F1772)</f>
        <v>845.7</v>
      </c>
      <c r="G1773" s="39">
        <f>SUM(G1744:G1772)</f>
        <v>172.71530000000004</v>
      </c>
      <c r="H1773" s="34"/>
      <c r="I1773" s="34"/>
      <c r="J1773" s="246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  <c r="BM1773" s="1"/>
      <c r="BN1773" s="1"/>
      <c r="BO1773" s="1"/>
      <c r="BP1773" s="1"/>
      <c r="BQ1773" s="1"/>
      <c r="BR1773" s="1"/>
      <c r="BS1773" s="1"/>
      <c r="BT1773" s="1"/>
      <c r="BU1773" s="1"/>
      <c r="BV1773" s="1"/>
      <c r="BW1773" s="1"/>
      <c r="BX1773" s="1"/>
    </row>
    <row r="1774" spans="1:76" s="36" customFormat="1" x14ac:dyDescent="0.2">
      <c r="A1774" s="248" t="s">
        <v>59</v>
      </c>
      <c r="B1774" s="248"/>
      <c r="C1774" s="20"/>
      <c r="D1774" s="39"/>
      <c r="E1774" s="39"/>
      <c r="F1774" s="39"/>
      <c r="G1774" s="39"/>
      <c r="H1774" s="34"/>
      <c r="I1774" s="34"/>
      <c r="J1774" s="246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  <c r="BM1774" s="1"/>
      <c r="BN1774" s="1"/>
      <c r="BO1774" s="1"/>
      <c r="BP1774" s="1"/>
      <c r="BQ1774" s="1"/>
      <c r="BR1774" s="1"/>
      <c r="BS1774" s="1"/>
      <c r="BT1774" s="1"/>
      <c r="BU1774" s="1"/>
      <c r="BV1774" s="1"/>
      <c r="BW1774" s="1"/>
      <c r="BX1774" s="1"/>
    </row>
    <row r="1775" spans="1:76" s="36" customFormat="1" x14ac:dyDescent="0.2">
      <c r="A1775" s="37" t="s">
        <v>60</v>
      </c>
      <c r="B1775" s="37"/>
      <c r="C1775" s="20"/>
      <c r="D1775" s="39">
        <f>SUM(D1744:D1772)-D1776</f>
        <v>464.70000000000005</v>
      </c>
      <c r="E1775" s="39"/>
      <c r="F1775" s="39">
        <f>SUM(F1744:F1772)-F1776</f>
        <v>464.70000000000005</v>
      </c>
      <c r="G1775" s="39"/>
      <c r="H1775" s="34"/>
      <c r="I1775" s="34"/>
      <c r="J1775" s="246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  <c r="BJ1775" s="1"/>
      <c r="BK1775" s="1"/>
      <c r="BL1775" s="1"/>
      <c r="BM1775" s="1"/>
      <c r="BN1775" s="1"/>
      <c r="BO1775" s="1"/>
      <c r="BP1775" s="1"/>
      <c r="BQ1775" s="1"/>
      <c r="BR1775" s="1"/>
      <c r="BS1775" s="1"/>
      <c r="BT1775" s="1"/>
      <c r="BU1775" s="1"/>
      <c r="BV1775" s="1"/>
      <c r="BW1775" s="1"/>
      <c r="BX1775" s="1"/>
    </row>
    <row r="1776" spans="1:76" s="36" customFormat="1" x14ac:dyDescent="0.2">
      <c r="A1776" s="37" t="s">
        <v>24</v>
      </c>
      <c r="B1776" s="37"/>
      <c r="C1776" s="20"/>
      <c r="D1776" s="39">
        <f>SUMIF(A1744:A1772,"ГВС",D1744:D1772)</f>
        <v>381</v>
      </c>
      <c r="E1776" s="39"/>
      <c r="F1776" s="39">
        <f>SUMIF(A1744:A1772,"ГВС",F1744:F1772)</f>
        <v>381</v>
      </c>
      <c r="G1776" s="39"/>
      <c r="H1776" s="34"/>
      <c r="I1776" s="34"/>
      <c r="J1776" s="246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  <c r="BM1776" s="1"/>
      <c r="BN1776" s="1"/>
      <c r="BO1776" s="1"/>
      <c r="BP1776" s="1"/>
      <c r="BQ1776" s="1"/>
      <c r="BR1776" s="1"/>
      <c r="BS1776" s="1"/>
      <c r="BT1776" s="1"/>
      <c r="BU1776" s="1"/>
      <c r="BV1776" s="1"/>
      <c r="BW1776" s="1"/>
      <c r="BX1776" s="1"/>
    </row>
    <row r="1777" spans="1:76" s="36" customFormat="1" x14ac:dyDescent="0.2">
      <c r="A1777" s="248" t="s">
        <v>61</v>
      </c>
      <c r="B1777" s="250"/>
      <c r="C1777" s="334">
        <f>SUM(D1773:F1773)</f>
        <v>1691.4</v>
      </c>
      <c r="D1777" s="335"/>
      <c r="E1777" s="335"/>
      <c r="F1777" s="336"/>
      <c r="G1777" s="247"/>
      <c r="H1777" s="34"/>
      <c r="I1777" s="34"/>
      <c r="J1777" s="42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  <c r="BM1777" s="1"/>
      <c r="BN1777" s="1"/>
      <c r="BO1777" s="1"/>
      <c r="BP1777" s="1"/>
      <c r="BQ1777" s="1"/>
      <c r="BR1777" s="1"/>
      <c r="BS1777" s="1"/>
      <c r="BT1777" s="1"/>
      <c r="BU1777" s="1"/>
      <c r="BV1777" s="1"/>
      <c r="BW1777" s="1"/>
      <c r="BX1777" s="1"/>
    </row>
    <row r="1778" spans="1:76" ht="15" x14ac:dyDescent="0.2">
      <c r="A1778" s="14" t="s">
        <v>1162</v>
      </c>
      <c r="B1778" s="14"/>
      <c r="C1778" s="15"/>
      <c r="D1778" s="15"/>
      <c r="E1778" s="15"/>
      <c r="F1778" s="15"/>
      <c r="G1778" s="15"/>
      <c r="H1778" s="15"/>
      <c r="I1778" s="14"/>
      <c r="J1778" s="24"/>
    </row>
    <row r="1779" spans="1:76" x14ac:dyDescent="0.2">
      <c r="A1779" s="25" t="s">
        <v>132</v>
      </c>
      <c r="B1779" s="25" t="s">
        <v>1163</v>
      </c>
      <c r="C1779" s="20">
        <v>219</v>
      </c>
      <c r="D1779" s="20">
        <v>8.6</v>
      </c>
      <c r="E1779" s="20">
        <v>219</v>
      </c>
      <c r="F1779" s="20">
        <v>8.6</v>
      </c>
      <c r="G1779" s="21">
        <f>((C1779/1000)*D1779)+((E1779/1000)*F1779)</f>
        <v>3.7667999999999999</v>
      </c>
      <c r="H1779" s="22">
        <v>1978</v>
      </c>
      <c r="I1779" s="23" t="s">
        <v>33</v>
      </c>
      <c r="J1779" s="20">
        <v>100</v>
      </c>
    </row>
    <row r="1780" spans="1:76" x14ac:dyDescent="0.2">
      <c r="A1780" s="30" t="s">
        <v>24</v>
      </c>
      <c r="B1780" s="30" t="s">
        <v>1164</v>
      </c>
      <c r="C1780" s="20">
        <v>133</v>
      </c>
      <c r="D1780" s="20">
        <v>8.6</v>
      </c>
      <c r="E1780" s="20">
        <v>89</v>
      </c>
      <c r="F1780" s="20">
        <v>8.6</v>
      </c>
      <c r="G1780" s="21">
        <f>((C1780/1000)*D1780)+((E1780/1000)*F1780)</f>
        <v>1.9091999999999998</v>
      </c>
      <c r="H1780" s="22">
        <v>1978</v>
      </c>
      <c r="I1780" s="23" t="s">
        <v>33</v>
      </c>
      <c r="J1780" s="20">
        <v>100</v>
      </c>
    </row>
    <row r="1781" spans="1:76" x14ac:dyDescent="0.2">
      <c r="A1781" s="26" t="s">
        <v>1165</v>
      </c>
      <c r="B1781" s="26" t="s">
        <v>1166</v>
      </c>
      <c r="C1781" s="20">
        <v>159</v>
      </c>
      <c r="D1781" s="20">
        <v>6</v>
      </c>
      <c r="E1781" s="20">
        <v>159</v>
      </c>
      <c r="F1781" s="20">
        <v>6</v>
      </c>
      <c r="G1781" s="21">
        <f>((C1781/1000)*D1781)+((E1781/1000)*F1781)</f>
        <v>1.9079999999999999</v>
      </c>
      <c r="H1781" s="22">
        <v>1978</v>
      </c>
      <c r="I1781" s="23" t="s">
        <v>33</v>
      </c>
      <c r="J1781" s="20">
        <v>100</v>
      </c>
    </row>
    <row r="1782" spans="1:76" x14ac:dyDescent="0.2">
      <c r="A1782" s="30" t="s">
        <v>24</v>
      </c>
      <c r="B1782" s="30" t="s">
        <v>1167</v>
      </c>
      <c r="C1782" s="20">
        <v>133</v>
      </c>
      <c r="D1782" s="20">
        <v>6</v>
      </c>
      <c r="E1782" s="20">
        <v>89</v>
      </c>
      <c r="F1782" s="20">
        <v>6</v>
      </c>
      <c r="G1782" s="21">
        <f>((C1782/1000)*D1782)+((E1782/1000)*F1782)</f>
        <v>1.3320000000000001</v>
      </c>
      <c r="H1782" s="22">
        <v>1978</v>
      </c>
      <c r="I1782" s="23" t="s">
        <v>33</v>
      </c>
      <c r="J1782" s="20">
        <v>100</v>
      </c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</row>
    <row r="1783" spans="1:76" x14ac:dyDescent="0.2">
      <c r="A1783" s="25" t="s">
        <v>622</v>
      </c>
      <c r="B1783" s="30" t="s">
        <v>75</v>
      </c>
      <c r="C1783" s="25">
        <v>133</v>
      </c>
      <c r="D1783" s="20">
        <v>17.399999999999999</v>
      </c>
      <c r="E1783" s="25">
        <v>133</v>
      </c>
      <c r="F1783" s="20">
        <v>17.399999999999999</v>
      </c>
      <c r="G1783" s="21">
        <f t="shared" ref="G1783:G1815" si="42">((C1783/1000)*D1783)+((E1783/1000)*F1783)</f>
        <v>4.6284000000000001</v>
      </c>
      <c r="H1783" s="22">
        <v>2002</v>
      </c>
      <c r="I1783" s="23" t="s">
        <v>23</v>
      </c>
      <c r="J1783" s="20">
        <v>64</v>
      </c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</row>
    <row r="1784" spans="1:76" x14ac:dyDescent="0.2">
      <c r="A1784" s="30" t="s">
        <v>24</v>
      </c>
      <c r="B1784" s="30" t="s">
        <v>75</v>
      </c>
      <c r="C1784" s="25">
        <v>133</v>
      </c>
      <c r="D1784" s="20">
        <v>17.399999999999999</v>
      </c>
      <c r="E1784" s="25">
        <v>76</v>
      </c>
      <c r="F1784" s="20">
        <v>17.399999999999999</v>
      </c>
      <c r="G1784" s="21">
        <f t="shared" si="42"/>
        <v>3.6365999999999996</v>
      </c>
      <c r="H1784" s="22">
        <v>2002</v>
      </c>
      <c r="I1784" s="23" t="s">
        <v>23</v>
      </c>
      <c r="J1784" s="20">
        <v>64</v>
      </c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</row>
    <row r="1785" spans="1:76" x14ac:dyDescent="0.2">
      <c r="A1785" s="25" t="s">
        <v>300</v>
      </c>
      <c r="B1785" s="25" t="s">
        <v>1168</v>
      </c>
      <c r="C1785" s="20">
        <v>133</v>
      </c>
      <c r="D1785" s="20">
        <v>12.8</v>
      </c>
      <c r="E1785" s="20">
        <v>133</v>
      </c>
      <c r="F1785" s="20">
        <v>12.8</v>
      </c>
      <c r="G1785" s="21">
        <f t="shared" si="42"/>
        <v>3.4048000000000003</v>
      </c>
      <c r="H1785" s="22">
        <v>1978</v>
      </c>
      <c r="I1785" s="23" t="s">
        <v>23</v>
      </c>
      <c r="J1785" s="20">
        <v>100</v>
      </c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</row>
    <row r="1786" spans="1:76" x14ac:dyDescent="0.2">
      <c r="A1786" s="30" t="s">
        <v>24</v>
      </c>
      <c r="B1786" s="30" t="s">
        <v>1169</v>
      </c>
      <c r="C1786" s="20">
        <v>133</v>
      </c>
      <c r="D1786" s="20">
        <v>12.8</v>
      </c>
      <c r="E1786" s="20">
        <v>76</v>
      </c>
      <c r="F1786" s="20">
        <v>12.8</v>
      </c>
      <c r="G1786" s="21">
        <f t="shared" si="42"/>
        <v>2.6752000000000002</v>
      </c>
      <c r="H1786" s="22">
        <v>1978</v>
      </c>
      <c r="I1786" s="23" t="s">
        <v>23</v>
      </c>
      <c r="J1786" s="20">
        <v>100</v>
      </c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</row>
    <row r="1787" spans="1:76" x14ac:dyDescent="0.2">
      <c r="A1787" s="25" t="s">
        <v>301</v>
      </c>
      <c r="B1787" s="25" t="s">
        <v>1170</v>
      </c>
      <c r="C1787" s="20">
        <v>133</v>
      </c>
      <c r="D1787" s="20">
        <v>40.4</v>
      </c>
      <c r="E1787" s="20">
        <v>133</v>
      </c>
      <c r="F1787" s="20">
        <v>40.4</v>
      </c>
      <c r="G1787" s="21">
        <f t="shared" si="42"/>
        <v>10.7464</v>
      </c>
      <c r="H1787" s="22">
        <v>1978</v>
      </c>
      <c r="I1787" s="23" t="s">
        <v>23</v>
      </c>
      <c r="J1787" s="20">
        <v>100</v>
      </c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</row>
    <row r="1788" spans="1:76" x14ac:dyDescent="0.2">
      <c r="A1788" s="30" t="s">
        <v>24</v>
      </c>
      <c r="B1788" s="30" t="s">
        <v>1171</v>
      </c>
      <c r="C1788" s="20">
        <v>133</v>
      </c>
      <c r="D1788" s="20">
        <v>46.4</v>
      </c>
      <c r="E1788" s="20">
        <v>76</v>
      </c>
      <c r="F1788" s="20">
        <v>46.4</v>
      </c>
      <c r="G1788" s="21">
        <f t="shared" si="42"/>
        <v>9.6975999999999996</v>
      </c>
      <c r="H1788" s="22">
        <v>1978</v>
      </c>
      <c r="I1788" s="23" t="s">
        <v>23</v>
      </c>
      <c r="J1788" s="20">
        <v>100</v>
      </c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</row>
    <row r="1789" spans="1:76" x14ac:dyDescent="0.2">
      <c r="A1789" s="25" t="s">
        <v>623</v>
      </c>
      <c r="B1789" s="25" t="s">
        <v>1172</v>
      </c>
      <c r="C1789" s="20">
        <v>133</v>
      </c>
      <c r="D1789" s="20">
        <v>8.4</v>
      </c>
      <c r="E1789" s="20">
        <v>133</v>
      </c>
      <c r="F1789" s="20">
        <v>8.4</v>
      </c>
      <c r="G1789" s="21">
        <f t="shared" si="42"/>
        <v>2.2344000000000004</v>
      </c>
      <c r="H1789" s="22">
        <v>1978</v>
      </c>
      <c r="I1789" s="23" t="s">
        <v>23</v>
      </c>
      <c r="J1789" s="20">
        <v>100</v>
      </c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</row>
    <row r="1790" spans="1:76" x14ac:dyDescent="0.2">
      <c r="A1790" s="30" t="s">
        <v>24</v>
      </c>
      <c r="B1790" s="30" t="s">
        <v>1173</v>
      </c>
      <c r="C1790" s="20">
        <v>133</v>
      </c>
      <c r="D1790" s="20">
        <v>8.4</v>
      </c>
      <c r="E1790" s="20">
        <v>76</v>
      </c>
      <c r="F1790" s="20">
        <v>8.4</v>
      </c>
      <c r="G1790" s="21">
        <f t="shared" si="42"/>
        <v>1.7556000000000003</v>
      </c>
      <c r="H1790" s="22">
        <v>1978</v>
      </c>
      <c r="I1790" s="23" t="s">
        <v>23</v>
      </c>
      <c r="J1790" s="20">
        <v>100</v>
      </c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</row>
    <row r="1791" spans="1:76" x14ac:dyDescent="0.2">
      <c r="A1791" s="25" t="s">
        <v>1174</v>
      </c>
      <c r="B1791" s="25" t="s">
        <v>1175</v>
      </c>
      <c r="C1791" s="20">
        <v>133</v>
      </c>
      <c r="D1791" s="20">
        <v>14.1</v>
      </c>
      <c r="E1791" s="20">
        <v>133</v>
      </c>
      <c r="F1791" s="20">
        <v>14.1</v>
      </c>
      <c r="G1791" s="21">
        <f t="shared" si="42"/>
        <v>3.7505999999999999</v>
      </c>
      <c r="H1791" s="22">
        <v>1978</v>
      </c>
      <c r="I1791" s="23" t="s">
        <v>23</v>
      </c>
      <c r="J1791" s="20">
        <v>100</v>
      </c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</row>
    <row r="1792" spans="1:76" x14ac:dyDescent="0.2">
      <c r="A1792" s="30" t="s">
        <v>24</v>
      </c>
      <c r="B1792" s="30" t="s">
        <v>1173</v>
      </c>
      <c r="C1792" s="20">
        <v>133</v>
      </c>
      <c r="D1792" s="20">
        <v>14.1</v>
      </c>
      <c r="E1792" s="20">
        <v>76</v>
      </c>
      <c r="F1792" s="20">
        <v>14.1</v>
      </c>
      <c r="G1792" s="21">
        <f t="shared" si="42"/>
        <v>2.9468999999999999</v>
      </c>
      <c r="H1792" s="22">
        <v>1978</v>
      </c>
      <c r="I1792" s="23" t="s">
        <v>23</v>
      </c>
      <c r="J1792" s="20">
        <v>100</v>
      </c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</row>
    <row r="1793" spans="1:76" x14ac:dyDescent="0.2">
      <c r="A1793" s="25" t="s">
        <v>237</v>
      </c>
      <c r="B1793" s="25" t="s">
        <v>1175</v>
      </c>
      <c r="C1793" s="20">
        <v>133</v>
      </c>
      <c r="D1793" s="20">
        <v>8.8000000000000007</v>
      </c>
      <c r="E1793" s="20">
        <v>133</v>
      </c>
      <c r="F1793" s="20">
        <v>8.8000000000000007</v>
      </c>
      <c r="G1793" s="21">
        <f t="shared" si="42"/>
        <v>2.3408000000000002</v>
      </c>
      <c r="H1793" s="22">
        <v>1978</v>
      </c>
      <c r="I1793" s="23" t="s">
        <v>23</v>
      </c>
      <c r="J1793" s="20">
        <v>100</v>
      </c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</row>
    <row r="1794" spans="1:76" x14ac:dyDescent="0.2">
      <c r="A1794" s="30" t="s">
        <v>24</v>
      </c>
      <c r="B1794" s="30" t="s">
        <v>1173</v>
      </c>
      <c r="C1794" s="20">
        <v>133</v>
      </c>
      <c r="D1794" s="20">
        <v>8.8000000000000007</v>
      </c>
      <c r="E1794" s="20">
        <v>76</v>
      </c>
      <c r="F1794" s="20">
        <v>8.8000000000000007</v>
      </c>
      <c r="G1794" s="21">
        <f t="shared" si="42"/>
        <v>1.8392000000000002</v>
      </c>
      <c r="H1794" s="22">
        <v>1978</v>
      </c>
      <c r="I1794" s="23" t="s">
        <v>23</v>
      </c>
      <c r="J1794" s="20">
        <v>100</v>
      </c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</row>
    <row r="1795" spans="1:76" x14ac:dyDescent="0.2">
      <c r="A1795" s="25" t="s">
        <v>1176</v>
      </c>
      <c r="B1795" s="25" t="s">
        <v>1175</v>
      </c>
      <c r="C1795" s="20">
        <v>133</v>
      </c>
      <c r="D1795" s="20">
        <v>17</v>
      </c>
      <c r="E1795" s="20">
        <v>133</v>
      </c>
      <c r="F1795" s="20">
        <v>17</v>
      </c>
      <c r="G1795" s="21">
        <f t="shared" si="42"/>
        <v>4.5220000000000002</v>
      </c>
      <c r="H1795" s="22">
        <v>1978</v>
      </c>
      <c r="I1795" s="23" t="s">
        <v>23</v>
      </c>
      <c r="J1795" s="20">
        <v>100</v>
      </c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</row>
    <row r="1796" spans="1:76" x14ac:dyDescent="0.2">
      <c r="A1796" s="30" t="s">
        <v>24</v>
      </c>
      <c r="B1796" s="30" t="s">
        <v>1173</v>
      </c>
      <c r="C1796" s="20">
        <v>108</v>
      </c>
      <c r="D1796" s="20">
        <v>17</v>
      </c>
      <c r="E1796" s="20">
        <v>57</v>
      </c>
      <c r="F1796" s="20">
        <v>17</v>
      </c>
      <c r="G1796" s="21">
        <f t="shared" si="42"/>
        <v>2.8050000000000002</v>
      </c>
      <c r="H1796" s="22">
        <v>1978</v>
      </c>
      <c r="I1796" s="23" t="s">
        <v>23</v>
      </c>
      <c r="J1796" s="20">
        <v>100</v>
      </c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</row>
    <row r="1797" spans="1:76" x14ac:dyDescent="0.2">
      <c r="A1797" s="25" t="s">
        <v>1177</v>
      </c>
      <c r="B1797" s="25" t="s">
        <v>1178</v>
      </c>
      <c r="C1797" s="20">
        <v>133</v>
      </c>
      <c r="D1797" s="20">
        <f>3+1.7+5.3+1.5+5.5+1.5+6+1.5+16.9+3.3+3.2+8.5</f>
        <v>57.9</v>
      </c>
      <c r="E1797" s="20">
        <v>133</v>
      </c>
      <c r="F1797" s="20">
        <v>57.9</v>
      </c>
      <c r="G1797" s="21">
        <f t="shared" si="42"/>
        <v>15.401400000000001</v>
      </c>
      <c r="H1797" s="22">
        <v>1978</v>
      </c>
      <c r="I1797" s="23" t="s">
        <v>23</v>
      </c>
      <c r="J1797" s="20">
        <v>100</v>
      </c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</row>
    <row r="1798" spans="1:76" x14ac:dyDescent="0.2">
      <c r="A1798" s="30" t="s">
        <v>24</v>
      </c>
      <c r="B1798" s="30" t="s">
        <v>1179</v>
      </c>
      <c r="C1798" s="20">
        <v>108</v>
      </c>
      <c r="D1798" s="20">
        <v>57.9</v>
      </c>
      <c r="E1798" s="20">
        <v>57</v>
      </c>
      <c r="F1798" s="20">
        <v>57.9</v>
      </c>
      <c r="G1798" s="21">
        <f t="shared" si="42"/>
        <v>9.5534999999999997</v>
      </c>
      <c r="H1798" s="22">
        <v>1978</v>
      </c>
      <c r="I1798" s="23" t="s">
        <v>23</v>
      </c>
      <c r="J1798" s="20">
        <v>100</v>
      </c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</row>
    <row r="1799" spans="1:76" x14ac:dyDescent="0.2">
      <c r="A1799" s="25" t="s">
        <v>261</v>
      </c>
      <c r="B1799" s="25" t="s">
        <v>1180</v>
      </c>
      <c r="C1799" s="20">
        <v>108</v>
      </c>
      <c r="D1799" s="20">
        <v>6.9</v>
      </c>
      <c r="E1799" s="20">
        <v>108</v>
      </c>
      <c r="F1799" s="20">
        <v>6.9</v>
      </c>
      <c r="G1799" s="21">
        <f t="shared" si="42"/>
        <v>1.4904000000000002</v>
      </c>
      <c r="H1799" s="22">
        <v>1978</v>
      </c>
      <c r="I1799" s="23" t="s">
        <v>33</v>
      </c>
      <c r="J1799" s="20">
        <v>100</v>
      </c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</row>
    <row r="1800" spans="1:76" x14ac:dyDescent="0.2">
      <c r="A1800" s="30" t="s">
        <v>24</v>
      </c>
      <c r="B1800" s="30" t="s">
        <v>1181</v>
      </c>
      <c r="C1800" s="20">
        <v>108</v>
      </c>
      <c r="D1800" s="20">
        <v>6.9</v>
      </c>
      <c r="E1800" s="20">
        <v>57</v>
      </c>
      <c r="F1800" s="20">
        <v>6.9</v>
      </c>
      <c r="G1800" s="21">
        <f t="shared" si="42"/>
        <v>1.1385000000000001</v>
      </c>
      <c r="H1800" s="22">
        <v>1978</v>
      </c>
      <c r="I1800" s="23" t="s">
        <v>33</v>
      </c>
      <c r="J1800" s="20">
        <v>100</v>
      </c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</row>
    <row r="1801" spans="1:76" x14ac:dyDescent="0.2">
      <c r="A1801" s="25" t="s">
        <v>1182</v>
      </c>
      <c r="B1801" s="25" t="s">
        <v>1183</v>
      </c>
      <c r="C1801" s="20">
        <v>89</v>
      </c>
      <c r="D1801" s="20">
        <v>6.4</v>
      </c>
      <c r="E1801" s="20">
        <v>89</v>
      </c>
      <c r="F1801" s="20">
        <v>6.4</v>
      </c>
      <c r="G1801" s="21">
        <f t="shared" si="42"/>
        <v>1.1392</v>
      </c>
      <c r="H1801" s="22">
        <v>1978</v>
      </c>
      <c r="I1801" s="23" t="s">
        <v>33</v>
      </c>
      <c r="J1801" s="20">
        <v>100</v>
      </c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</row>
    <row r="1802" spans="1:76" x14ac:dyDescent="0.2">
      <c r="A1802" s="30" t="s">
        <v>24</v>
      </c>
      <c r="B1802" s="30" t="s">
        <v>1184</v>
      </c>
      <c r="C1802" s="20">
        <v>57</v>
      </c>
      <c r="D1802" s="20">
        <v>6.4</v>
      </c>
      <c r="E1802" s="20">
        <v>32</v>
      </c>
      <c r="F1802" s="20">
        <v>6.4</v>
      </c>
      <c r="G1802" s="21">
        <f t="shared" si="42"/>
        <v>0.5696</v>
      </c>
      <c r="H1802" s="22">
        <v>1978</v>
      </c>
      <c r="I1802" s="23" t="s">
        <v>33</v>
      </c>
      <c r="J1802" s="20">
        <v>100</v>
      </c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</row>
    <row r="1803" spans="1:76" x14ac:dyDescent="0.2">
      <c r="A1803" s="25" t="s">
        <v>1185</v>
      </c>
      <c r="B1803" s="25" t="s">
        <v>1186</v>
      </c>
      <c r="C1803" s="20">
        <v>108</v>
      </c>
      <c r="D1803" s="20">
        <v>7.4</v>
      </c>
      <c r="E1803" s="20">
        <v>108</v>
      </c>
      <c r="F1803" s="20">
        <v>7.4</v>
      </c>
      <c r="G1803" s="21">
        <f t="shared" si="42"/>
        <v>1.5984</v>
      </c>
      <c r="H1803" s="22">
        <v>1978</v>
      </c>
      <c r="I1803" s="23" t="s">
        <v>33</v>
      </c>
      <c r="J1803" s="20">
        <v>100</v>
      </c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</row>
    <row r="1804" spans="1:76" x14ac:dyDescent="0.2">
      <c r="A1804" s="30" t="s">
        <v>24</v>
      </c>
      <c r="B1804" s="30" t="s">
        <v>1187</v>
      </c>
      <c r="C1804" s="20">
        <v>76</v>
      </c>
      <c r="D1804" s="20">
        <v>7.4</v>
      </c>
      <c r="E1804" s="20">
        <v>57</v>
      </c>
      <c r="F1804" s="20">
        <v>7.4</v>
      </c>
      <c r="G1804" s="21">
        <f t="shared" si="42"/>
        <v>0.98419999999999996</v>
      </c>
      <c r="H1804" s="22">
        <v>1978</v>
      </c>
      <c r="I1804" s="23" t="s">
        <v>33</v>
      </c>
      <c r="J1804" s="20">
        <v>100</v>
      </c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</row>
    <row r="1805" spans="1:76" x14ac:dyDescent="0.2">
      <c r="A1805" s="25" t="s">
        <v>1188</v>
      </c>
      <c r="B1805" s="25" t="s">
        <v>1189</v>
      </c>
      <c r="C1805" s="20">
        <v>108</v>
      </c>
      <c r="D1805" s="20">
        <f>13.9+1.8</f>
        <v>15.700000000000001</v>
      </c>
      <c r="E1805" s="20">
        <v>108</v>
      </c>
      <c r="F1805" s="20">
        <v>15.7</v>
      </c>
      <c r="G1805" s="21">
        <f t="shared" si="42"/>
        <v>3.3912</v>
      </c>
      <c r="H1805" s="22">
        <v>1978</v>
      </c>
      <c r="I1805" s="23" t="s">
        <v>33</v>
      </c>
      <c r="J1805" s="20">
        <v>100</v>
      </c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</row>
    <row r="1806" spans="1:76" x14ac:dyDescent="0.2">
      <c r="A1806" s="30" t="s">
        <v>24</v>
      </c>
      <c r="B1806" s="30" t="s">
        <v>1190</v>
      </c>
      <c r="C1806" s="20">
        <v>76</v>
      </c>
      <c r="D1806" s="20">
        <v>15.7</v>
      </c>
      <c r="E1806" s="20">
        <v>57</v>
      </c>
      <c r="F1806" s="20">
        <v>15.7</v>
      </c>
      <c r="G1806" s="21">
        <f t="shared" si="42"/>
        <v>2.0880999999999998</v>
      </c>
      <c r="H1806" s="22">
        <v>1978</v>
      </c>
      <c r="I1806" s="23" t="s">
        <v>33</v>
      </c>
      <c r="J1806" s="20">
        <v>100</v>
      </c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</row>
    <row r="1807" spans="1:76" x14ac:dyDescent="0.2">
      <c r="A1807" s="25" t="s">
        <v>1191</v>
      </c>
      <c r="B1807" s="25" t="s">
        <v>1192</v>
      </c>
      <c r="C1807" s="20">
        <v>89</v>
      </c>
      <c r="D1807" s="20">
        <v>14.3</v>
      </c>
      <c r="E1807" s="20">
        <v>89</v>
      </c>
      <c r="F1807" s="20">
        <v>14.3</v>
      </c>
      <c r="G1807" s="21">
        <f t="shared" si="42"/>
        <v>2.5453999999999999</v>
      </c>
      <c r="H1807" s="22">
        <v>1978</v>
      </c>
      <c r="I1807" s="23" t="s">
        <v>33</v>
      </c>
      <c r="J1807" s="20">
        <v>100</v>
      </c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</row>
    <row r="1808" spans="1:76" x14ac:dyDescent="0.2">
      <c r="A1808" s="30" t="s">
        <v>24</v>
      </c>
      <c r="B1808" s="30" t="s">
        <v>1193</v>
      </c>
      <c r="C1808" s="20">
        <v>57</v>
      </c>
      <c r="D1808" s="20">
        <v>14.3</v>
      </c>
      <c r="E1808" s="20"/>
      <c r="F1808" s="20"/>
      <c r="G1808" s="21">
        <f t="shared" si="42"/>
        <v>0.81510000000000005</v>
      </c>
      <c r="H1808" s="22">
        <v>1978</v>
      </c>
      <c r="I1808" s="23" t="s">
        <v>33</v>
      </c>
      <c r="J1808" s="20">
        <v>100</v>
      </c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</row>
    <row r="1809" spans="1:76" x14ac:dyDescent="0.2">
      <c r="A1809" s="25" t="s">
        <v>1194</v>
      </c>
      <c r="B1809" s="25" t="s">
        <v>1195</v>
      </c>
      <c r="C1809" s="20">
        <v>76</v>
      </c>
      <c r="D1809" s="20">
        <v>3.5</v>
      </c>
      <c r="E1809" s="20">
        <v>76</v>
      </c>
      <c r="F1809" s="20">
        <v>3.5</v>
      </c>
      <c r="G1809" s="21">
        <f t="shared" si="42"/>
        <v>0.53200000000000003</v>
      </c>
      <c r="H1809" s="22">
        <v>1978</v>
      </c>
      <c r="I1809" s="23" t="s">
        <v>33</v>
      </c>
      <c r="J1809" s="20">
        <v>100</v>
      </c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</row>
    <row r="1810" spans="1:76" x14ac:dyDescent="0.2">
      <c r="A1810" s="30" t="s">
        <v>24</v>
      </c>
      <c r="B1810" s="30" t="s">
        <v>1196</v>
      </c>
      <c r="C1810" s="20">
        <v>57</v>
      </c>
      <c r="D1810" s="20">
        <v>3.5</v>
      </c>
      <c r="E1810" s="20">
        <v>57</v>
      </c>
      <c r="F1810" s="20">
        <v>3.5</v>
      </c>
      <c r="G1810" s="21">
        <f t="shared" si="42"/>
        <v>0.39900000000000002</v>
      </c>
      <c r="H1810" s="22">
        <v>1978</v>
      </c>
      <c r="I1810" s="23" t="s">
        <v>33</v>
      </c>
      <c r="J1810" s="20">
        <v>100</v>
      </c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</row>
    <row r="1811" spans="1:76" x14ac:dyDescent="0.2">
      <c r="A1811" s="25" t="s">
        <v>1197</v>
      </c>
      <c r="B1811" s="25" t="s">
        <v>1198</v>
      </c>
      <c r="C1811" s="20">
        <v>57</v>
      </c>
      <c r="D1811" s="20">
        <v>10</v>
      </c>
      <c r="E1811" s="20">
        <v>57</v>
      </c>
      <c r="F1811" s="20">
        <v>10</v>
      </c>
      <c r="G1811" s="21">
        <f t="shared" si="42"/>
        <v>1.1400000000000001</v>
      </c>
      <c r="H1811" s="22">
        <v>1980</v>
      </c>
      <c r="I1811" s="23" t="s">
        <v>33</v>
      </c>
      <c r="J1811" s="20">
        <v>100</v>
      </c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</row>
    <row r="1812" spans="1:76" x14ac:dyDescent="0.2">
      <c r="A1812" s="25" t="s">
        <v>1199</v>
      </c>
      <c r="B1812" s="337" t="s">
        <v>27</v>
      </c>
      <c r="C1812" s="25">
        <v>108</v>
      </c>
      <c r="D1812" s="20">
        <v>15</v>
      </c>
      <c r="E1812" s="25">
        <v>108</v>
      </c>
      <c r="F1812" s="20">
        <v>15</v>
      </c>
      <c r="G1812" s="21">
        <f t="shared" si="42"/>
        <v>3.2399999999999998</v>
      </c>
      <c r="H1812" s="22">
        <v>1998</v>
      </c>
      <c r="I1812" s="23" t="s">
        <v>23</v>
      </c>
      <c r="J1812" s="20">
        <v>80</v>
      </c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</row>
    <row r="1813" spans="1:76" x14ac:dyDescent="0.2">
      <c r="A1813" s="25"/>
      <c r="B1813" s="338"/>
      <c r="C1813" s="25">
        <v>89</v>
      </c>
      <c r="D1813" s="20">
        <v>39.5</v>
      </c>
      <c r="E1813" s="25">
        <v>89</v>
      </c>
      <c r="F1813" s="20">
        <v>39.5</v>
      </c>
      <c r="G1813" s="21">
        <f t="shared" si="42"/>
        <v>7.0309999999999997</v>
      </c>
      <c r="H1813" s="22">
        <v>1998</v>
      </c>
      <c r="I1813" s="23" t="s">
        <v>23</v>
      </c>
      <c r="J1813" s="20">
        <v>80</v>
      </c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</row>
    <row r="1814" spans="1:76" x14ac:dyDescent="0.2">
      <c r="A1814" s="25"/>
      <c r="B1814" s="338"/>
      <c r="C1814" s="25">
        <v>89</v>
      </c>
      <c r="D1814" s="20">
        <v>2</v>
      </c>
      <c r="E1814" s="25">
        <v>89</v>
      </c>
      <c r="F1814" s="20">
        <v>2</v>
      </c>
      <c r="G1814" s="21">
        <f t="shared" si="42"/>
        <v>0.35599999999999998</v>
      </c>
      <c r="H1814" s="22">
        <v>1998</v>
      </c>
      <c r="I1814" s="23" t="s">
        <v>23</v>
      </c>
      <c r="J1814" s="20">
        <v>80</v>
      </c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</row>
    <row r="1815" spans="1:76" x14ac:dyDescent="0.2">
      <c r="A1815" s="25"/>
      <c r="B1815" s="338"/>
      <c r="C1815" s="25">
        <v>89</v>
      </c>
      <c r="D1815" s="20">
        <v>12</v>
      </c>
      <c r="E1815" s="25">
        <v>89</v>
      </c>
      <c r="F1815" s="20">
        <v>12</v>
      </c>
      <c r="G1815" s="21">
        <f t="shared" si="42"/>
        <v>2.1360000000000001</v>
      </c>
      <c r="H1815" s="22">
        <v>1998</v>
      </c>
      <c r="I1815" s="23" t="s">
        <v>33</v>
      </c>
      <c r="J1815" s="20">
        <v>80</v>
      </c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</row>
    <row r="1816" spans="1:76" s="36" customFormat="1" x14ac:dyDescent="0.2">
      <c r="A1816" s="31" t="s">
        <v>58</v>
      </c>
      <c r="B1816" s="31"/>
      <c r="C1816" s="39"/>
      <c r="D1816" s="33">
        <f>SUM(D1779:D1815)</f>
        <v>575.69999999999982</v>
      </c>
      <c r="E1816" s="39"/>
      <c r="F1816" s="33">
        <f>SUM(F1779:F1815)</f>
        <v>561.39999999999986</v>
      </c>
      <c r="G1816" s="33">
        <f>SUM(G1779:G1815)</f>
        <v>121.44849999999997</v>
      </c>
      <c r="H1816" s="34"/>
      <c r="I1816" s="34"/>
      <c r="J1816" s="38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  <c r="BM1816" s="1"/>
      <c r="BN1816" s="1"/>
      <c r="BO1816" s="1"/>
      <c r="BP1816" s="1"/>
      <c r="BQ1816" s="1"/>
      <c r="BR1816" s="1"/>
      <c r="BS1816" s="1"/>
      <c r="BT1816" s="1"/>
      <c r="BU1816" s="1"/>
      <c r="BV1816" s="1"/>
      <c r="BW1816" s="1"/>
      <c r="BX1816" s="1"/>
    </row>
    <row r="1817" spans="1:76" s="36" customFormat="1" x14ac:dyDescent="0.2">
      <c r="A1817" s="37" t="s">
        <v>59</v>
      </c>
      <c r="B1817" s="37"/>
      <c r="C1817" s="39"/>
      <c r="D1817" s="39"/>
      <c r="E1817" s="39"/>
      <c r="F1817" s="39"/>
      <c r="G1817" s="39"/>
      <c r="H1817" s="34"/>
      <c r="I1817" s="34"/>
      <c r="J1817" s="38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  <c r="BJ1817" s="1"/>
      <c r="BK1817" s="1"/>
      <c r="BL1817" s="1"/>
      <c r="BM1817" s="1"/>
      <c r="BN1817" s="1"/>
      <c r="BO1817" s="1"/>
      <c r="BP1817" s="1"/>
      <c r="BQ1817" s="1"/>
      <c r="BR1817" s="1"/>
      <c r="BS1817" s="1"/>
      <c r="BT1817" s="1"/>
      <c r="BU1817" s="1"/>
      <c r="BV1817" s="1"/>
      <c r="BW1817" s="1"/>
      <c r="BX1817" s="1"/>
    </row>
    <row r="1818" spans="1:76" s="36" customFormat="1" x14ac:dyDescent="0.2">
      <c r="A1818" s="37" t="s">
        <v>60</v>
      </c>
      <c r="B1818" s="37"/>
      <c r="C1818" s="39"/>
      <c r="D1818" s="39">
        <f>D1816-D1819</f>
        <v>324.0999999999998</v>
      </c>
      <c r="E1818" s="39"/>
      <c r="F1818" s="39">
        <f>F1816-F1819</f>
        <v>324.09999999999985</v>
      </c>
      <c r="G1818" s="39"/>
      <c r="H1818" s="34"/>
      <c r="I1818" s="34"/>
      <c r="J1818" s="38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  <c r="BJ1818" s="1"/>
      <c r="BK1818" s="1"/>
      <c r="BL1818" s="1"/>
      <c r="BM1818" s="1"/>
      <c r="BN1818" s="1"/>
      <c r="BO1818" s="1"/>
      <c r="BP1818" s="1"/>
      <c r="BQ1818" s="1"/>
      <c r="BR1818" s="1"/>
      <c r="BS1818" s="1"/>
      <c r="BT1818" s="1"/>
      <c r="BU1818" s="1"/>
      <c r="BV1818" s="1"/>
      <c r="BW1818" s="1"/>
      <c r="BX1818" s="1"/>
    </row>
    <row r="1819" spans="1:76" s="36" customFormat="1" x14ac:dyDescent="0.2">
      <c r="A1819" s="37" t="s">
        <v>24</v>
      </c>
      <c r="B1819" s="37"/>
      <c r="C1819" s="39"/>
      <c r="D1819" s="39">
        <f>SUMIF(A1779:A1815,"ГВС",D1779:D1815)</f>
        <v>251.60000000000002</v>
      </c>
      <c r="E1819" s="39"/>
      <c r="F1819" s="39">
        <f>SUMIF(A1779:A1815,"ГВС",F1779:F1815)</f>
        <v>237.3</v>
      </c>
      <c r="G1819" s="39"/>
      <c r="H1819" s="34"/>
      <c r="I1819" s="34"/>
      <c r="J1819" s="38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  <c r="BM1819" s="1"/>
      <c r="BN1819" s="1"/>
      <c r="BO1819" s="1"/>
      <c r="BP1819" s="1"/>
      <c r="BQ1819" s="1"/>
      <c r="BR1819" s="1"/>
      <c r="BS1819" s="1"/>
      <c r="BT1819" s="1"/>
      <c r="BU1819" s="1"/>
      <c r="BV1819" s="1"/>
      <c r="BW1819" s="1"/>
      <c r="BX1819" s="1"/>
    </row>
    <row r="1820" spans="1:76" s="36" customFormat="1" x14ac:dyDescent="0.2">
      <c r="A1820" s="31" t="s">
        <v>61</v>
      </c>
      <c r="B1820" s="40"/>
      <c r="C1820" s="291">
        <f>D1816+F1816</f>
        <v>1137.0999999999997</v>
      </c>
      <c r="D1820" s="292"/>
      <c r="E1820" s="292"/>
      <c r="F1820" s="293"/>
      <c r="G1820" s="50"/>
      <c r="H1820" s="34"/>
      <c r="I1820" s="34"/>
      <c r="J1820" s="42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  <c r="BM1820" s="1"/>
      <c r="BN1820" s="1"/>
      <c r="BO1820" s="1"/>
      <c r="BP1820" s="1"/>
      <c r="BQ1820" s="1"/>
      <c r="BR1820" s="1"/>
      <c r="BS1820" s="1"/>
      <c r="BT1820" s="1"/>
      <c r="BU1820" s="1"/>
      <c r="BV1820" s="1"/>
      <c r="BW1820" s="1"/>
      <c r="BX1820" s="1"/>
    </row>
    <row r="1821" spans="1:76" ht="15" x14ac:dyDescent="0.2">
      <c r="A1821" s="14" t="s">
        <v>1200</v>
      </c>
      <c r="B1821" s="14"/>
      <c r="C1821" s="15"/>
      <c r="D1821" s="15"/>
      <c r="E1821" s="15"/>
      <c r="F1821" s="15"/>
      <c r="G1821" s="15"/>
      <c r="H1821" s="15"/>
      <c r="I1821" s="14"/>
      <c r="J1821" s="24"/>
    </row>
    <row r="1822" spans="1:76" x14ac:dyDescent="0.2">
      <c r="A1822" s="26" t="s">
        <v>132</v>
      </c>
      <c r="B1822" s="89">
        <v>424</v>
      </c>
      <c r="C1822" s="20">
        <v>108</v>
      </c>
      <c r="D1822" s="20">
        <f>22</f>
        <v>22</v>
      </c>
      <c r="E1822" s="20">
        <v>108</v>
      </c>
      <c r="F1822" s="20">
        <f>22</f>
        <v>22</v>
      </c>
      <c r="G1822" s="21">
        <f t="shared" ref="G1822:G1854" si="43">((C1822/1000)*D1822)+((E1822/1000)*F1822)</f>
        <v>4.7519999999999998</v>
      </c>
      <c r="H1822" s="22">
        <v>1968</v>
      </c>
      <c r="I1822" s="23" t="s">
        <v>23</v>
      </c>
      <c r="J1822" s="20">
        <v>100</v>
      </c>
    </row>
    <row r="1823" spans="1:76" x14ac:dyDescent="0.2">
      <c r="A1823" s="26"/>
      <c r="B1823" s="89">
        <v>424</v>
      </c>
      <c r="C1823" s="20">
        <v>108</v>
      </c>
      <c r="D1823" s="20">
        <v>1.5</v>
      </c>
      <c r="E1823" s="20">
        <v>108</v>
      </c>
      <c r="F1823" s="20">
        <v>1.5</v>
      </c>
      <c r="G1823" s="21">
        <f t="shared" si="43"/>
        <v>0.32400000000000001</v>
      </c>
      <c r="H1823" s="22">
        <v>1968</v>
      </c>
      <c r="I1823" s="23" t="s">
        <v>23</v>
      </c>
      <c r="J1823" s="20">
        <v>100</v>
      </c>
    </row>
    <row r="1824" spans="1:76" x14ac:dyDescent="0.2">
      <c r="A1824" s="26"/>
      <c r="B1824" s="89">
        <v>424</v>
      </c>
      <c r="C1824" s="20">
        <v>108</v>
      </c>
      <c r="D1824" s="20">
        <v>8.5</v>
      </c>
      <c r="E1824" s="20">
        <v>108</v>
      </c>
      <c r="F1824" s="20">
        <v>8.5</v>
      </c>
      <c r="G1824" s="21">
        <f t="shared" si="43"/>
        <v>1.8360000000000001</v>
      </c>
      <c r="H1824" s="22">
        <v>1968</v>
      </c>
      <c r="I1824" s="23" t="s">
        <v>23</v>
      </c>
      <c r="J1824" s="20">
        <v>100</v>
      </c>
    </row>
    <row r="1825" spans="1:76" x14ac:dyDescent="0.2">
      <c r="A1825" s="26"/>
      <c r="B1825" s="89">
        <v>424</v>
      </c>
      <c r="C1825" s="20">
        <v>108</v>
      </c>
      <c r="D1825" s="20">
        <v>4</v>
      </c>
      <c r="E1825" s="20">
        <v>108</v>
      </c>
      <c r="F1825" s="20">
        <v>4</v>
      </c>
      <c r="G1825" s="21">
        <f t="shared" si="43"/>
        <v>0.86399999999999999</v>
      </c>
      <c r="H1825" s="22">
        <v>1968</v>
      </c>
      <c r="I1825" s="23" t="s">
        <v>23</v>
      </c>
      <c r="J1825" s="20">
        <v>100</v>
      </c>
    </row>
    <row r="1826" spans="1:76" x14ac:dyDescent="0.2">
      <c r="A1826" s="26"/>
      <c r="B1826" s="89">
        <v>424</v>
      </c>
      <c r="C1826" s="20">
        <v>108</v>
      </c>
      <c r="D1826" s="20">
        <v>13</v>
      </c>
      <c r="E1826" s="20">
        <v>108</v>
      </c>
      <c r="F1826" s="20">
        <v>13</v>
      </c>
      <c r="G1826" s="21">
        <f t="shared" si="43"/>
        <v>2.8079999999999998</v>
      </c>
      <c r="H1826" s="22">
        <v>1968</v>
      </c>
      <c r="I1826" s="23" t="s">
        <v>23</v>
      </c>
      <c r="J1826" s="20">
        <v>100</v>
      </c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</row>
    <row r="1827" spans="1:76" x14ac:dyDescent="0.2">
      <c r="A1827" s="26"/>
      <c r="B1827" s="89">
        <v>424</v>
      </c>
      <c r="C1827" s="20">
        <v>108</v>
      </c>
      <c r="D1827" s="20">
        <v>3.5</v>
      </c>
      <c r="E1827" s="20">
        <v>108</v>
      </c>
      <c r="F1827" s="20">
        <v>3.5</v>
      </c>
      <c r="G1827" s="21">
        <f t="shared" si="43"/>
        <v>0.75600000000000001</v>
      </c>
      <c r="H1827" s="22">
        <v>1968</v>
      </c>
      <c r="I1827" s="23" t="s">
        <v>23</v>
      </c>
      <c r="J1827" s="20">
        <v>100</v>
      </c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</row>
    <row r="1828" spans="1:76" x14ac:dyDescent="0.2">
      <c r="A1828" s="26"/>
      <c r="B1828" s="89">
        <v>424</v>
      </c>
      <c r="C1828" s="20">
        <v>108</v>
      </c>
      <c r="D1828" s="20">
        <v>11.5</v>
      </c>
      <c r="E1828" s="20">
        <v>108</v>
      </c>
      <c r="F1828" s="20">
        <v>11.5</v>
      </c>
      <c r="G1828" s="21">
        <f t="shared" si="43"/>
        <v>2.484</v>
      </c>
      <c r="H1828" s="22">
        <v>1968</v>
      </c>
      <c r="I1828" s="23" t="s">
        <v>23</v>
      </c>
      <c r="J1828" s="20">
        <v>100</v>
      </c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</row>
    <row r="1829" spans="1:76" x14ac:dyDescent="0.2">
      <c r="A1829" s="26"/>
      <c r="B1829" s="89">
        <v>424</v>
      </c>
      <c r="C1829" s="20">
        <v>108</v>
      </c>
      <c r="D1829" s="20">
        <v>4</v>
      </c>
      <c r="E1829" s="20">
        <v>108</v>
      </c>
      <c r="F1829" s="20">
        <v>4</v>
      </c>
      <c r="G1829" s="21">
        <f t="shared" si="43"/>
        <v>0.86399999999999999</v>
      </c>
      <c r="H1829" s="22">
        <v>1968</v>
      </c>
      <c r="I1829" s="23" t="s">
        <v>23</v>
      </c>
      <c r="J1829" s="20">
        <v>100</v>
      </c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</row>
    <row r="1830" spans="1:76" x14ac:dyDescent="0.2">
      <c r="A1830" s="26"/>
      <c r="B1830" s="89">
        <v>424</v>
      </c>
      <c r="C1830" s="20">
        <v>108</v>
      </c>
      <c r="D1830" s="20">
        <v>15</v>
      </c>
      <c r="E1830" s="20">
        <v>108</v>
      </c>
      <c r="F1830" s="20">
        <v>15</v>
      </c>
      <c r="G1830" s="21">
        <f t="shared" si="43"/>
        <v>3.2399999999999998</v>
      </c>
      <c r="H1830" s="22">
        <v>1968</v>
      </c>
      <c r="I1830" s="23" t="s">
        <v>23</v>
      </c>
      <c r="J1830" s="20">
        <v>100</v>
      </c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</row>
    <row r="1831" spans="1:76" x14ac:dyDescent="0.2">
      <c r="A1831" s="26" t="s">
        <v>99</v>
      </c>
      <c r="B1831" s="89">
        <v>1095</v>
      </c>
      <c r="C1831" s="20">
        <v>76</v>
      </c>
      <c r="D1831" s="20">
        <v>55</v>
      </c>
      <c r="E1831" s="20">
        <v>76</v>
      </c>
      <c r="F1831" s="20">
        <v>55</v>
      </c>
      <c r="G1831" s="21">
        <f t="shared" si="43"/>
        <v>8.36</v>
      </c>
      <c r="H1831" s="22">
        <v>1968</v>
      </c>
      <c r="I1831" s="23" t="s">
        <v>33</v>
      </c>
      <c r="J1831" s="20">
        <v>100</v>
      </c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</row>
    <row r="1832" spans="1:76" x14ac:dyDescent="0.2">
      <c r="A1832" s="26" t="s">
        <v>1201</v>
      </c>
      <c r="B1832" s="323" t="s">
        <v>57</v>
      </c>
      <c r="C1832" s="20">
        <v>57</v>
      </c>
      <c r="D1832" s="20">
        <v>4</v>
      </c>
      <c r="E1832" s="20">
        <v>57</v>
      </c>
      <c r="F1832" s="20">
        <v>4</v>
      </c>
      <c r="G1832" s="21">
        <f t="shared" si="43"/>
        <v>0.45600000000000002</v>
      </c>
      <c r="H1832" s="22">
        <v>1991</v>
      </c>
      <c r="I1832" s="23" t="s">
        <v>23</v>
      </c>
      <c r="J1832" s="20">
        <v>100</v>
      </c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</row>
    <row r="1833" spans="1:76" x14ac:dyDescent="0.2">
      <c r="A1833" s="26"/>
      <c r="B1833" s="324"/>
      <c r="C1833" s="20">
        <v>57</v>
      </c>
      <c r="D1833" s="20">
        <v>18</v>
      </c>
      <c r="E1833" s="20">
        <v>57</v>
      </c>
      <c r="F1833" s="20">
        <v>18</v>
      </c>
      <c r="G1833" s="21">
        <f t="shared" si="43"/>
        <v>2.052</v>
      </c>
      <c r="H1833" s="22">
        <v>1991</v>
      </c>
      <c r="I1833" s="23" t="s">
        <v>23</v>
      </c>
      <c r="J1833" s="20">
        <v>100</v>
      </c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</row>
    <row r="1834" spans="1:76" x14ac:dyDescent="0.2">
      <c r="A1834" s="26"/>
      <c r="B1834" s="324"/>
      <c r="C1834" s="20">
        <v>57</v>
      </c>
      <c r="D1834" s="20">
        <v>4</v>
      </c>
      <c r="E1834" s="20">
        <v>57</v>
      </c>
      <c r="F1834" s="20">
        <v>4</v>
      </c>
      <c r="G1834" s="21">
        <f t="shared" si="43"/>
        <v>0.45600000000000002</v>
      </c>
      <c r="H1834" s="22">
        <v>1991</v>
      </c>
      <c r="I1834" s="23" t="s">
        <v>23</v>
      </c>
      <c r="J1834" s="20">
        <v>100</v>
      </c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</row>
    <row r="1835" spans="1:76" x14ac:dyDescent="0.2">
      <c r="A1835" s="26"/>
      <c r="B1835" s="325"/>
      <c r="C1835" s="20">
        <v>57</v>
      </c>
      <c r="D1835" s="20">
        <v>10</v>
      </c>
      <c r="E1835" s="20">
        <v>57</v>
      </c>
      <c r="F1835" s="20">
        <v>10</v>
      </c>
      <c r="G1835" s="21">
        <f t="shared" si="43"/>
        <v>1.1400000000000001</v>
      </c>
      <c r="H1835" s="22">
        <v>1991</v>
      </c>
      <c r="I1835" s="23" t="s">
        <v>23</v>
      </c>
      <c r="J1835" s="20">
        <v>100</v>
      </c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</row>
    <row r="1836" spans="1:76" x14ac:dyDescent="0.2">
      <c r="A1836" s="26" t="s">
        <v>1202</v>
      </c>
      <c r="B1836" s="89">
        <v>1095</v>
      </c>
      <c r="C1836" s="20">
        <v>108</v>
      </c>
      <c r="D1836" s="20">
        <v>2</v>
      </c>
      <c r="E1836" s="20">
        <v>108</v>
      </c>
      <c r="F1836" s="20">
        <v>2</v>
      </c>
      <c r="G1836" s="21">
        <f t="shared" si="43"/>
        <v>0.432</v>
      </c>
      <c r="H1836" s="22">
        <v>1968</v>
      </c>
      <c r="I1836" s="23" t="s">
        <v>33</v>
      </c>
      <c r="J1836" s="20">
        <v>100</v>
      </c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</row>
    <row r="1837" spans="1:76" x14ac:dyDescent="0.2">
      <c r="A1837" s="26" t="s">
        <v>1203</v>
      </c>
      <c r="B1837" s="89">
        <v>428</v>
      </c>
      <c r="C1837" s="20">
        <v>159</v>
      </c>
      <c r="D1837" s="20">
        <v>10</v>
      </c>
      <c r="E1837" s="20">
        <v>159</v>
      </c>
      <c r="F1837" s="20">
        <v>10</v>
      </c>
      <c r="G1837" s="21">
        <f t="shared" si="43"/>
        <v>3.18</v>
      </c>
      <c r="H1837" s="22">
        <v>2011</v>
      </c>
      <c r="I1837" s="23" t="s">
        <v>33</v>
      </c>
      <c r="J1837" s="20">
        <v>28</v>
      </c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</row>
    <row r="1838" spans="1:76" x14ac:dyDescent="0.2">
      <c r="A1838" s="30" t="s">
        <v>24</v>
      </c>
      <c r="B1838" s="89">
        <v>126</v>
      </c>
      <c r="C1838" s="20">
        <v>57</v>
      </c>
      <c r="D1838" s="20">
        <v>10</v>
      </c>
      <c r="E1838" s="20"/>
      <c r="F1838" s="20"/>
      <c r="G1838" s="21">
        <f t="shared" si="43"/>
        <v>0.57000000000000006</v>
      </c>
      <c r="H1838" s="22">
        <v>1968</v>
      </c>
      <c r="I1838" s="23" t="s">
        <v>33</v>
      </c>
      <c r="J1838" s="20">
        <v>100</v>
      </c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</row>
    <row r="1839" spans="1:76" x14ac:dyDescent="0.2">
      <c r="A1839" s="26"/>
      <c r="B1839" s="89">
        <v>428</v>
      </c>
      <c r="C1839" s="20">
        <v>219</v>
      </c>
      <c r="D1839" s="20">
        <v>12</v>
      </c>
      <c r="E1839" s="20">
        <v>219</v>
      </c>
      <c r="F1839" s="20">
        <v>12</v>
      </c>
      <c r="G1839" s="21">
        <f t="shared" si="43"/>
        <v>5.2560000000000002</v>
      </c>
      <c r="H1839" s="22">
        <v>1968</v>
      </c>
      <c r="I1839" s="23" t="s">
        <v>33</v>
      </c>
      <c r="J1839" s="20">
        <v>100</v>
      </c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</row>
    <row r="1840" spans="1:76" x14ac:dyDescent="0.2">
      <c r="A1840" s="26"/>
      <c r="B1840" s="89">
        <v>428</v>
      </c>
      <c r="C1840" s="20">
        <v>219</v>
      </c>
      <c r="D1840" s="20">
        <v>3</v>
      </c>
      <c r="E1840" s="20">
        <v>219</v>
      </c>
      <c r="F1840" s="20">
        <v>3</v>
      </c>
      <c r="G1840" s="21">
        <f t="shared" si="43"/>
        <v>1.3140000000000001</v>
      </c>
      <c r="H1840" s="22">
        <v>2011</v>
      </c>
      <c r="I1840" s="23" t="s">
        <v>33</v>
      </c>
      <c r="J1840" s="20">
        <v>28</v>
      </c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</row>
    <row r="1841" spans="1:76" x14ac:dyDescent="0.2">
      <c r="A1841" s="30" t="s">
        <v>24</v>
      </c>
      <c r="B1841" s="89">
        <v>126</v>
      </c>
      <c r="C1841" s="20">
        <v>57</v>
      </c>
      <c r="D1841" s="20">
        <v>15</v>
      </c>
      <c r="E1841" s="20"/>
      <c r="F1841" s="20"/>
      <c r="G1841" s="21">
        <f t="shared" si="43"/>
        <v>0.85499999999999998</v>
      </c>
      <c r="H1841" s="22">
        <v>1968</v>
      </c>
      <c r="I1841" s="23" t="s">
        <v>33</v>
      </c>
      <c r="J1841" s="20">
        <v>100</v>
      </c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</row>
    <row r="1842" spans="1:76" x14ac:dyDescent="0.2">
      <c r="A1842" s="26" t="s">
        <v>69</v>
      </c>
      <c r="B1842" s="89">
        <v>1097</v>
      </c>
      <c r="C1842" s="20">
        <v>159</v>
      </c>
      <c r="D1842" s="20">
        <v>12.5</v>
      </c>
      <c r="E1842" s="20">
        <v>159</v>
      </c>
      <c r="F1842" s="20">
        <v>12.5</v>
      </c>
      <c r="G1842" s="21">
        <f t="shared" si="43"/>
        <v>3.9750000000000001</v>
      </c>
      <c r="H1842" s="22">
        <v>1968</v>
      </c>
      <c r="I1842" s="23" t="s">
        <v>33</v>
      </c>
      <c r="J1842" s="20">
        <v>100</v>
      </c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</row>
    <row r="1843" spans="1:76" x14ac:dyDescent="0.2">
      <c r="A1843" s="26"/>
      <c r="B1843" s="89">
        <v>1097</v>
      </c>
      <c r="C1843" s="20">
        <v>133</v>
      </c>
      <c r="D1843" s="20">
        <v>19.399999999999999</v>
      </c>
      <c r="E1843" s="20">
        <v>133</v>
      </c>
      <c r="F1843" s="20">
        <v>19.399999999999999</v>
      </c>
      <c r="G1843" s="21">
        <f t="shared" si="43"/>
        <v>5.1604000000000001</v>
      </c>
      <c r="H1843" s="22">
        <v>2015</v>
      </c>
      <c r="I1843" s="23" t="s">
        <v>23</v>
      </c>
      <c r="J1843" s="20">
        <v>12</v>
      </c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</row>
    <row r="1844" spans="1:76" x14ac:dyDescent="0.2">
      <c r="A1844" s="26" t="s">
        <v>117</v>
      </c>
      <c r="B1844" s="342" t="s">
        <v>57</v>
      </c>
      <c r="C1844" s="20">
        <v>108</v>
      </c>
      <c r="D1844" s="20">
        <v>20.9</v>
      </c>
      <c r="E1844" s="20">
        <v>108</v>
      </c>
      <c r="F1844" s="20">
        <v>20.9</v>
      </c>
      <c r="G1844" s="21">
        <f t="shared" si="43"/>
        <v>4.5143999999999993</v>
      </c>
      <c r="H1844" s="22">
        <v>2015</v>
      </c>
      <c r="I1844" s="23" t="s">
        <v>23</v>
      </c>
      <c r="J1844" s="20">
        <v>12</v>
      </c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</row>
    <row r="1845" spans="1:76" x14ac:dyDescent="0.2">
      <c r="A1845" s="26"/>
      <c r="B1845" s="343"/>
      <c r="C1845" s="20">
        <v>159</v>
      </c>
      <c r="D1845" s="20">
        <v>3</v>
      </c>
      <c r="E1845" s="20">
        <v>159</v>
      </c>
      <c r="F1845" s="20">
        <v>3</v>
      </c>
      <c r="G1845" s="21">
        <f t="shared" si="43"/>
        <v>0.95399999999999996</v>
      </c>
      <c r="H1845" s="22">
        <v>1968</v>
      </c>
      <c r="I1845" s="23" t="s">
        <v>23</v>
      </c>
      <c r="J1845" s="20">
        <v>100</v>
      </c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</row>
    <row r="1846" spans="1:76" x14ac:dyDescent="0.2">
      <c r="A1846" s="26"/>
      <c r="B1846" s="343"/>
      <c r="C1846" s="20">
        <v>159</v>
      </c>
      <c r="D1846" s="20">
        <v>9</v>
      </c>
      <c r="E1846" s="20">
        <v>159</v>
      </c>
      <c r="F1846" s="20">
        <v>9</v>
      </c>
      <c r="G1846" s="21">
        <f t="shared" si="43"/>
        <v>2.8620000000000001</v>
      </c>
      <c r="H1846" s="22">
        <v>1968</v>
      </c>
      <c r="I1846" s="23" t="s">
        <v>23</v>
      </c>
      <c r="J1846" s="20">
        <v>100</v>
      </c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</row>
    <row r="1847" spans="1:76" x14ac:dyDescent="0.2">
      <c r="A1847" s="26"/>
      <c r="B1847" s="343"/>
      <c r="C1847" s="20">
        <v>159</v>
      </c>
      <c r="D1847" s="20">
        <v>29.5</v>
      </c>
      <c r="E1847" s="20">
        <v>159</v>
      </c>
      <c r="F1847" s="20">
        <v>29.5</v>
      </c>
      <c r="G1847" s="21">
        <f t="shared" si="43"/>
        <v>9.3810000000000002</v>
      </c>
      <c r="H1847" s="22">
        <v>1968</v>
      </c>
      <c r="I1847" s="23" t="s">
        <v>68</v>
      </c>
      <c r="J1847" s="20">
        <v>100</v>
      </c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</row>
    <row r="1848" spans="1:76" x14ac:dyDescent="0.2">
      <c r="A1848" s="26"/>
      <c r="B1848" s="343"/>
      <c r="C1848" s="20">
        <v>159</v>
      </c>
      <c r="D1848" s="20">
        <v>16.5</v>
      </c>
      <c r="E1848" s="20">
        <v>159</v>
      </c>
      <c r="F1848" s="20">
        <v>16.5</v>
      </c>
      <c r="G1848" s="21">
        <f t="shared" si="43"/>
        <v>5.2469999999999999</v>
      </c>
      <c r="H1848" s="22">
        <v>1968</v>
      </c>
      <c r="I1848" s="23" t="s">
        <v>33</v>
      </c>
      <c r="J1848" s="20">
        <v>100</v>
      </c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</row>
    <row r="1849" spans="1:76" x14ac:dyDescent="0.2">
      <c r="A1849" s="26" t="s">
        <v>139</v>
      </c>
      <c r="B1849" s="343"/>
      <c r="C1849" s="20">
        <v>108</v>
      </c>
      <c r="D1849" s="20">
        <v>30</v>
      </c>
      <c r="E1849" s="20">
        <v>108</v>
      </c>
      <c r="F1849" s="20">
        <v>30</v>
      </c>
      <c r="G1849" s="21">
        <f t="shared" si="43"/>
        <v>6.4799999999999995</v>
      </c>
      <c r="H1849" s="22">
        <v>1968</v>
      </c>
      <c r="I1849" s="23" t="s">
        <v>33</v>
      </c>
      <c r="J1849" s="20">
        <v>100</v>
      </c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</row>
    <row r="1850" spans="1:76" x14ac:dyDescent="0.2">
      <c r="A1850" s="26" t="s">
        <v>1204</v>
      </c>
      <c r="B1850" s="343"/>
      <c r="C1850" s="20">
        <v>89</v>
      </c>
      <c r="D1850" s="20">
        <v>65</v>
      </c>
      <c r="E1850" s="20">
        <v>89</v>
      </c>
      <c r="F1850" s="20">
        <v>65</v>
      </c>
      <c r="G1850" s="21">
        <f t="shared" si="43"/>
        <v>11.57</v>
      </c>
      <c r="H1850" s="22">
        <v>1968</v>
      </c>
      <c r="I1850" s="23" t="s">
        <v>33</v>
      </c>
      <c r="J1850" s="20">
        <v>100</v>
      </c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</row>
    <row r="1851" spans="1:76" x14ac:dyDescent="0.2">
      <c r="A1851" s="26"/>
      <c r="B1851" s="344"/>
      <c r="C1851" s="20">
        <v>89</v>
      </c>
      <c r="D1851" s="20">
        <v>5.0999999999999996</v>
      </c>
      <c r="E1851" s="20">
        <v>89</v>
      </c>
      <c r="F1851" s="20">
        <v>5.0999999999999996</v>
      </c>
      <c r="G1851" s="21">
        <f t="shared" si="43"/>
        <v>0.90779999999999994</v>
      </c>
      <c r="H1851" s="22">
        <v>2015</v>
      </c>
      <c r="I1851" s="23" t="s">
        <v>33</v>
      </c>
      <c r="J1851" s="20">
        <v>12</v>
      </c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</row>
    <row r="1852" spans="1:76" ht="12.75" customHeight="1" x14ac:dyDescent="0.2">
      <c r="A1852" s="26" t="s">
        <v>1205</v>
      </c>
      <c r="B1852" s="345" t="s">
        <v>27</v>
      </c>
      <c r="C1852" s="20">
        <v>57</v>
      </c>
      <c r="D1852" s="20">
        <v>5</v>
      </c>
      <c r="E1852" s="20">
        <v>57</v>
      </c>
      <c r="F1852" s="20">
        <v>5</v>
      </c>
      <c r="G1852" s="21">
        <f t="shared" si="43"/>
        <v>0.57000000000000006</v>
      </c>
      <c r="H1852" s="22">
        <v>1986</v>
      </c>
      <c r="I1852" s="23" t="s">
        <v>33</v>
      </c>
      <c r="J1852" s="20">
        <v>100</v>
      </c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</row>
    <row r="1853" spans="1:76" x14ac:dyDescent="0.2">
      <c r="A1853" s="26" t="s">
        <v>1204</v>
      </c>
      <c r="B1853" s="346"/>
      <c r="C1853" s="20">
        <v>89</v>
      </c>
      <c r="D1853" s="20">
        <v>14.5</v>
      </c>
      <c r="E1853" s="20">
        <v>89</v>
      </c>
      <c r="F1853" s="20">
        <v>14.5</v>
      </c>
      <c r="G1853" s="21">
        <f t="shared" si="43"/>
        <v>2.581</v>
      </c>
      <c r="H1853" s="22">
        <v>1989</v>
      </c>
      <c r="I1853" s="23" t="s">
        <v>68</v>
      </c>
      <c r="J1853" s="20">
        <v>100</v>
      </c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</row>
    <row r="1854" spans="1:76" x14ac:dyDescent="0.2">
      <c r="A1854" s="26" t="s">
        <v>1206</v>
      </c>
      <c r="B1854" s="347"/>
      <c r="C1854" s="20">
        <v>45</v>
      </c>
      <c r="D1854" s="20">
        <v>18</v>
      </c>
      <c r="E1854" s="20">
        <v>45</v>
      </c>
      <c r="F1854" s="20">
        <v>18</v>
      </c>
      <c r="G1854" s="21">
        <f t="shared" si="43"/>
        <v>1.6199999999999999</v>
      </c>
      <c r="H1854" s="22">
        <v>1989</v>
      </c>
      <c r="I1854" s="23" t="s">
        <v>23</v>
      </c>
      <c r="J1854" s="20">
        <v>100</v>
      </c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</row>
    <row r="1855" spans="1:76" s="36" customFormat="1" x14ac:dyDescent="0.2">
      <c r="A1855" s="31" t="s">
        <v>58</v>
      </c>
      <c r="B1855" s="31"/>
      <c r="C1855" s="20"/>
      <c r="D1855" s="39">
        <f>SUM(D1822:D1854)</f>
        <v>474.4</v>
      </c>
      <c r="E1855" s="39"/>
      <c r="F1855" s="39">
        <f>SUM(F1822:F1854)</f>
        <v>449.40000000000003</v>
      </c>
      <c r="G1855" s="39">
        <f>SUM(G1822:G1854)</f>
        <v>97.821599999999989</v>
      </c>
      <c r="H1855" s="34"/>
      <c r="I1855" s="34"/>
      <c r="J1855" s="38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  <c r="BJ1855" s="1"/>
      <c r="BK1855" s="1"/>
      <c r="BL1855" s="1"/>
      <c r="BM1855" s="1"/>
      <c r="BN1855" s="1"/>
      <c r="BO1855" s="1"/>
      <c r="BP1855" s="1"/>
      <c r="BQ1855" s="1"/>
      <c r="BR1855" s="1"/>
      <c r="BS1855" s="1"/>
      <c r="BT1855" s="1"/>
      <c r="BU1855" s="1"/>
      <c r="BV1855" s="1"/>
      <c r="BW1855" s="1"/>
      <c r="BX1855" s="1"/>
    </row>
    <row r="1856" spans="1:76" s="36" customFormat="1" x14ac:dyDescent="0.2">
      <c r="A1856" s="37" t="s">
        <v>59</v>
      </c>
      <c r="B1856" s="37"/>
      <c r="C1856" s="20"/>
      <c r="D1856" s="39"/>
      <c r="E1856" s="39"/>
      <c r="F1856" s="39"/>
      <c r="G1856" s="39"/>
      <c r="H1856" s="34"/>
      <c r="I1856" s="34"/>
      <c r="J1856" s="38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  <c r="BJ1856" s="1"/>
      <c r="BK1856" s="1"/>
      <c r="BL1856" s="1"/>
      <c r="BM1856" s="1"/>
      <c r="BN1856" s="1"/>
      <c r="BO1856" s="1"/>
      <c r="BP1856" s="1"/>
      <c r="BQ1856" s="1"/>
      <c r="BR1856" s="1"/>
      <c r="BS1856" s="1"/>
      <c r="BT1856" s="1"/>
      <c r="BU1856" s="1"/>
      <c r="BV1856" s="1"/>
      <c r="BW1856" s="1"/>
      <c r="BX1856" s="1"/>
    </row>
    <row r="1857" spans="1:76" s="36" customFormat="1" x14ac:dyDescent="0.2">
      <c r="A1857" s="37" t="s">
        <v>60</v>
      </c>
      <c r="B1857" s="37"/>
      <c r="C1857" s="20"/>
      <c r="D1857" s="39">
        <f>D1855-D1858</f>
        <v>449.4</v>
      </c>
      <c r="E1857" s="39"/>
      <c r="F1857" s="39">
        <f>F1855-F1858</f>
        <v>449.40000000000003</v>
      </c>
      <c r="G1857" s="39"/>
      <c r="H1857" s="34"/>
      <c r="I1857" s="34"/>
      <c r="J1857" s="38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  <c r="BJ1857" s="1"/>
      <c r="BK1857" s="1"/>
      <c r="BL1857" s="1"/>
      <c r="BM1857" s="1"/>
      <c r="BN1857" s="1"/>
      <c r="BO1857" s="1"/>
      <c r="BP1857" s="1"/>
      <c r="BQ1857" s="1"/>
      <c r="BR1857" s="1"/>
      <c r="BS1857" s="1"/>
      <c r="BT1857" s="1"/>
      <c r="BU1857" s="1"/>
      <c r="BV1857" s="1"/>
      <c r="BW1857" s="1"/>
      <c r="BX1857" s="1"/>
    </row>
    <row r="1858" spans="1:76" s="36" customFormat="1" x14ac:dyDescent="0.2">
      <c r="A1858" s="37" t="s">
        <v>24</v>
      </c>
      <c r="B1858" s="37"/>
      <c r="C1858" s="20"/>
      <c r="D1858" s="39">
        <f>SUMIF(A1822:A1854,"ГВС",D1822:D1854)</f>
        <v>25</v>
      </c>
      <c r="E1858" s="39"/>
      <c r="F1858" s="39">
        <f>SUMIF(A1822:A1854,"ГВС",F1822:F1854)</f>
        <v>0</v>
      </c>
      <c r="G1858" s="39"/>
      <c r="H1858" s="34"/>
      <c r="I1858" s="34"/>
      <c r="J1858" s="38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  <c r="BJ1858" s="1"/>
      <c r="BK1858" s="1"/>
      <c r="BL1858" s="1"/>
      <c r="BM1858" s="1"/>
      <c r="BN1858" s="1"/>
      <c r="BO1858" s="1"/>
      <c r="BP1858" s="1"/>
      <c r="BQ1858" s="1"/>
      <c r="BR1858" s="1"/>
      <c r="BS1858" s="1"/>
      <c r="BT1858" s="1"/>
      <c r="BU1858" s="1"/>
      <c r="BV1858" s="1"/>
      <c r="BW1858" s="1"/>
      <c r="BX1858" s="1"/>
    </row>
    <row r="1859" spans="1:76" s="36" customFormat="1" x14ac:dyDescent="0.2">
      <c r="A1859" s="31" t="s">
        <v>61</v>
      </c>
      <c r="B1859" s="40"/>
      <c r="C1859" s="291">
        <f>D1855+F1855</f>
        <v>923.8</v>
      </c>
      <c r="D1859" s="292"/>
      <c r="E1859" s="292"/>
      <c r="F1859" s="293"/>
      <c r="G1859" s="50"/>
      <c r="H1859" s="34"/>
      <c r="I1859" s="34"/>
      <c r="J1859" s="42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  <c r="BJ1859" s="1"/>
      <c r="BK1859" s="1"/>
      <c r="BL1859" s="1"/>
      <c r="BM1859" s="1"/>
      <c r="BN1859" s="1"/>
      <c r="BO1859" s="1"/>
      <c r="BP1859" s="1"/>
      <c r="BQ1859" s="1"/>
      <c r="BR1859" s="1"/>
      <c r="BS1859" s="1"/>
      <c r="BT1859" s="1"/>
      <c r="BU1859" s="1"/>
      <c r="BV1859" s="1"/>
      <c r="BW1859" s="1"/>
      <c r="BX1859" s="1"/>
    </row>
    <row r="1860" spans="1:76" ht="15" x14ac:dyDescent="0.2">
      <c r="A1860" s="14" t="s">
        <v>1207</v>
      </c>
      <c r="B1860" s="14"/>
      <c r="C1860" s="15"/>
      <c r="D1860" s="15"/>
      <c r="E1860" s="15"/>
      <c r="F1860" s="15"/>
      <c r="G1860" s="15"/>
      <c r="H1860" s="15"/>
      <c r="I1860" s="14"/>
      <c r="J1860" s="24"/>
    </row>
    <row r="1861" spans="1:76" x14ac:dyDescent="0.2">
      <c r="A1861" s="30"/>
      <c r="B1861" s="30"/>
      <c r="C1861" s="20"/>
      <c r="D1861" s="20"/>
      <c r="E1861" s="20"/>
      <c r="F1861" s="20"/>
      <c r="G1861" s="20"/>
      <c r="H1861" s="23"/>
      <c r="I1861" s="23"/>
      <c r="J1861" s="42"/>
    </row>
    <row r="1862" spans="1:76" s="36" customFormat="1" x14ac:dyDescent="0.2">
      <c r="A1862" s="31" t="s">
        <v>58</v>
      </c>
      <c r="B1862" s="31"/>
      <c r="C1862" s="39"/>
      <c r="D1862" s="39">
        <f>SUM(D1861:D1861)</f>
        <v>0</v>
      </c>
      <c r="E1862" s="39"/>
      <c r="F1862" s="39">
        <f>SUM(F1861:F1861)</f>
        <v>0</v>
      </c>
      <c r="G1862" s="39"/>
      <c r="H1862" s="39"/>
      <c r="I1862" s="39"/>
      <c r="J1862" s="42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  <c r="BJ1862" s="1"/>
      <c r="BK1862" s="1"/>
      <c r="BL1862" s="1"/>
      <c r="BM1862" s="1"/>
      <c r="BN1862" s="1"/>
      <c r="BO1862" s="1"/>
      <c r="BP1862" s="1"/>
      <c r="BQ1862" s="1"/>
      <c r="BR1862" s="1"/>
      <c r="BS1862" s="1"/>
      <c r="BT1862" s="1"/>
      <c r="BU1862" s="1"/>
      <c r="BV1862" s="1"/>
      <c r="BW1862" s="1"/>
      <c r="BX1862" s="1"/>
    </row>
    <row r="1863" spans="1:76" s="36" customFormat="1" x14ac:dyDescent="0.2">
      <c r="A1863" s="37" t="s">
        <v>59</v>
      </c>
      <c r="B1863" s="37"/>
      <c r="C1863" s="39"/>
      <c r="D1863" s="39"/>
      <c r="E1863" s="39"/>
      <c r="F1863" s="39"/>
      <c r="G1863" s="39"/>
      <c r="H1863" s="39"/>
      <c r="I1863" s="39"/>
      <c r="J1863" s="42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  <c r="BJ1863" s="1"/>
      <c r="BK1863" s="1"/>
      <c r="BL1863" s="1"/>
      <c r="BM1863" s="1"/>
      <c r="BN1863" s="1"/>
      <c r="BO1863" s="1"/>
      <c r="BP1863" s="1"/>
      <c r="BQ1863" s="1"/>
      <c r="BR1863" s="1"/>
      <c r="BS1863" s="1"/>
      <c r="BT1863" s="1"/>
      <c r="BU1863" s="1"/>
      <c r="BV1863" s="1"/>
      <c r="BW1863" s="1"/>
      <c r="BX1863" s="1"/>
    </row>
    <row r="1864" spans="1:76" s="36" customFormat="1" x14ac:dyDescent="0.2">
      <c r="A1864" s="37" t="s">
        <v>60</v>
      </c>
      <c r="B1864" s="37"/>
      <c r="C1864" s="39"/>
      <c r="D1864" s="39">
        <f>D1862-D1865</f>
        <v>0</v>
      </c>
      <c r="E1864" s="39"/>
      <c r="F1864" s="39">
        <f>F1862-F1865</f>
        <v>0</v>
      </c>
      <c r="G1864" s="39"/>
      <c r="H1864" s="39"/>
      <c r="I1864" s="39"/>
      <c r="J1864" s="42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  <c r="BJ1864" s="1"/>
      <c r="BK1864" s="1"/>
      <c r="BL1864" s="1"/>
      <c r="BM1864" s="1"/>
      <c r="BN1864" s="1"/>
      <c r="BO1864" s="1"/>
      <c r="BP1864" s="1"/>
      <c r="BQ1864" s="1"/>
      <c r="BR1864" s="1"/>
      <c r="BS1864" s="1"/>
      <c r="BT1864" s="1"/>
      <c r="BU1864" s="1"/>
      <c r="BV1864" s="1"/>
      <c r="BW1864" s="1"/>
      <c r="BX1864" s="1"/>
    </row>
    <row r="1865" spans="1:76" s="36" customFormat="1" x14ac:dyDescent="0.2">
      <c r="A1865" s="37" t="s">
        <v>24</v>
      </c>
      <c r="B1865" s="37"/>
      <c r="C1865" s="39"/>
      <c r="D1865" s="39">
        <f>SUMIF(A1861:A1861,"ГВС",D1861:D1861)</f>
        <v>0</v>
      </c>
      <c r="E1865" s="39"/>
      <c r="F1865" s="39">
        <f>SUMIF(A1861:A1861,"ГВС",F1861:F1861)</f>
        <v>0</v>
      </c>
      <c r="G1865" s="39"/>
      <c r="H1865" s="39"/>
      <c r="I1865" s="39"/>
      <c r="J1865" s="42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  <c r="BJ1865" s="1"/>
      <c r="BK1865" s="1"/>
      <c r="BL1865" s="1"/>
      <c r="BM1865" s="1"/>
      <c r="BN1865" s="1"/>
      <c r="BO1865" s="1"/>
      <c r="BP1865" s="1"/>
      <c r="BQ1865" s="1"/>
      <c r="BR1865" s="1"/>
      <c r="BS1865" s="1"/>
      <c r="BT1865" s="1"/>
      <c r="BU1865" s="1"/>
      <c r="BV1865" s="1"/>
      <c r="BW1865" s="1"/>
      <c r="BX1865" s="1"/>
    </row>
    <row r="1866" spans="1:76" s="36" customFormat="1" x14ac:dyDescent="0.2">
      <c r="A1866" s="31" t="s">
        <v>61</v>
      </c>
      <c r="B1866" s="40"/>
      <c r="C1866" s="291">
        <f>D1862+F1862</f>
        <v>0</v>
      </c>
      <c r="D1866" s="292"/>
      <c r="E1866" s="292"/>
      <c r="F1866" s="293"/>
      <c r="G1866" s="50"/>
      <c r="H1866" s="39"/>
      <c r="I1866" s="39"/>
      <c r="J1866" s="42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  <c r="BJ1866" s="1"/>
      <c r="BK1866" s="1"/>
      <c r="BL1866" s="1"/>
      <c r="BM1866" s="1"/>
      <c r="BN1866" s="1"/>
      <c r="BO1866" s="1"/>
      <c r="BP1866" s="1"/>
      <c r="BQ1866" s="1"/>
      <c r="BR1866" s="1"/>
      <c r="BS1866" s="1"/>
      <c r="BT1866" s="1"/>
      <c r="BU1866" s="1"/>
      <c r="BV1866" s="1"/>
      <c r="BW1866" s="1"/>
      <c r="BX1866" s="1"/>
    </row>
    <row r="1867" spans="1:76" ht="15" x14ac:dyDescent="0.2">
      <c r="A1867" s="14" t="s">
        <v>1208</v>
      </c>
      <c r="B1867" s="14"/>
      <c r="C1867" s="15"/>
      <c r="D1867" s="15"/>
      <c r="E1867" s="15"/>
      <c r="F1867" s="15"/>
      <c r="G1867" s="15"/>
      <c r="H1867" s="15"/>
      <c r="I1867" s="14"/>
      <c r="J1867" s="24"/>
    </row>
    <row r="1868" spans="1:76" x14ac:dyDescent="0.2">
      <c r="A1868" s="25" t="s">
        <v>1209</v>
      </c>
      <c r="B1868" s="89">
        <v>1088</v>
      </c>
      <c r="C1868" s="20">
        <v>45</v>
      </c>
      <c r="D1868" s="20">
        <v>12</v>
      </c>
      <c r="E1868" s="20">
        <v>45</v>
      </c>
      <c r="F1868" s="20">
        <v>12</v>
      </c>
      <c r="G1868" s="21">
        <f t="shared" ref="G1868:G1885" si="44">((C1868/1000)*D1868)+((E1868/1000)*F1868)</f>
        <v>1.08</v>
      </c>
      <c r="H1868" s="22">
        <v>1972</v>
      </c>
      <c r="I1868" s="96" t="s">
        <v>23</v>
      </c>
      <c r="J1868" s="20">
        <v>100</v>
      </c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</row>
    <row r="1869" spans="1:76" x14ac:dyDescent="0.2">
      <c r="A1869" s="30" t="s">
        <v>24</v>
      </c>
      <c r="B1869" s="251">
        <v>135</v>
      </c>
      <c r="C1869" s="20">
        <v>38</v>
      </c>
      <c r="D1869" s="20">
        <v>12</v>
      </c>
      <c r="E1869" s="20"/>
      <c r="F1869" s="20"/>
      <c r="G1869" s="21">
        <f t="shared" si="44"/>
        <v>0.45599999999999996</v>
      </c>
      <c r="H1869" s="22">
        <v>1972</v>
      </c>
      <c r="I1869" s="96" t="s">
        <v>23</v>
      </c>
      <c r="J1869" s="20">
        <v>100</v>
      </c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</row>
    <row r="1870" spans="1:76" x14ac:dyDescent="0.2">
      <c r="A1870" s="25" t="s">
        <v>233</v>
      </c>
      <c r="B1870" s="251">
        <v>418</v>
      </c>
      <c r="C1870" s="20">
        <v>133</v>
      </c>
      <c r="D1870" s="20">
        <f>2.2+14.3+2+3.6+15.8</f>
        <v>37.900000000000006</v>
      </c>
      <c r="E1870" s="20">
        <v>133</v>
      </c>
      <c r="F1870" s="20">
        <f>2.2+14.3+2+3.6+15.8</f>
        <v>37.900000000000006</v>
      </c>
      <c r="G1870" s="21">
        <f t="shared" si="44"/>
        <v>10.081400000000002</v>
      </c>
      <c r="H1870" s="22">
        <v>1972</v>
      </c>
      <c r="I1870" s="96" t="s">
        <v>23</v>
      </c>
      <c r="J1870" s="20">
        <v>100</v>
      </c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</row>
    <row r="1871" spans="1:76" x14ac:dyDescent="0.2">
      <c r="A1871" s="30" t="s">
        <v>24</v>
      </c>
      <c r="B1871" s="89">
        <v>118</v>
      </c>
      <c r="C1871" s="20">
        <v>89</v>
      </c>
      <c r="D1871" s="20">
        <f>2.2+14.3+2+3.6+15.8</f>
        <v>37.900000000000006</v>
      </c>
      <c r="E1871" s="20">
        <v>89</v>
      </c>
      <c r="F1871" s="20">
        <f>2.2+14.3+2+3.6+15.8</f>
        <v>37.900000000000006</v>
      </c>
      <c r="G1871" s="21">
        <f t="shared" si="44"/>
        <v>6.7462000000000009</v>
      </c>
      <c r="H1871" s="22">
        <v>1972</v>
      </c>
      <c r="I1871" s="96" t="s">
        <v>23</v>
      </c>
      <c r="J1871" s="20">
        <v>100</v>
      </c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</row>
    <row r="1872" spans="1:76" x14ac:dyDescent="0.2">
      <c r="A1872" s="25" t="s">
        <v>1210</v>
      </c>
      <c r="B1872" s="89">
        <v>445</v>
      </c>
      <c r="C1872" s="20">
        <v>133</v>
      </c>
      <c r="D1872" s="20">
        <v>6.7</v>
      </c>
      <c r="E1872" s="20">
        <v>133</v>
      </c>
      <c r="F1872" s="20">
        <v>6.7</v>
      </c>
      <c r="G1872" s="21">
        <f t="shared" si="44"/>
        <v>1.7822000000000002</v>
      </c>
      <c r="H1872" s="22">
        <v>1972</v>
      </c>
      <c r="I1872" s="96" t="s">
        <v>33</v>
      </c>
      <c r="J1872" s="20">
        <v>100</v>
      </c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</row>
    <row r="1873" spans="1:76" x14ac:dyDescent="0.2">
      <c r="A1873" s="25"/>
      <c r="B1873" s="89">
        <v>445</v>
      </c>
      <c r="C1873" s="20">
        <v>133</v>
      </c>
      <c r="D1873" s="20">
        <v>35.700000000000003</v>
      </c>
      <c r="E1873" s="20">
        <v>133</v>
      </c>
      <c r="F1873" s="20">
        <v>35.700000000000003</v>
      </c>
      <c r="G1873" s="21">
        <f t="shared" si="44"/>
        <v>9.4962000000000018</v>
      </c>
      <c r="H1873" s="22">
        <v>1972</v>
      </c>
      <c r="I1873" s="96" t="s">
        <v>33</v>
      </c>
      <c r="J1873" s="20">
        <v>100</v>
      </c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</row>
    <row r="1874" spans="1:76" x14ac:dyDescent="0.2">
      <c r="A1874" s="25"/>
      <c r="B1874" s="89">
        <v>445</v>
      </c>
      <c r="C1874" s="20">
        <v>133</v>
      </c>
      <c r="D1874" s="20">
        <v>15</v>
      </c>
      <c r="E1874" s="20">
        <v>133</v>
      </c>
      <c r="F1874" s="20">
        <v>15</v>
      </c>
      <c r="G1874" s="21">
        <f t="shared" si="44"/>
        <v>3.99</v>
      </c>
      <c r="H1874" s="22">
        <v>1972</v>
      </c>
      <c r="I1874" s="96" t="s">
        <v>33</v>
      </c>
      <c r="J1874" s="20">
        <v>100</v>
      </c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</row>
    <row r="1875" spans="1:76" x14ac:dyDescent="0.2">
      <c r="A1875" s="30" t="s">
        <v>24</v>
      </c>
      <c r="B1875" s="89">
        <v>133</v>
      </c>
      <c r="C1875" s="20">
        <v>89</v>
      </c>
      <c r="D1875" s="20">
        <v>6.7</v>
      </c>
      <c r="E1875" s="20">
        <v>89</v>
      </c>
      <c r="F1875" s="20">
        <v>6.7</v>
      </c>
      <c r="G1875" s="21">
        <f t="shared" si="44"/>
        <v>1.1925999999999999</v>
      </c>
      <c r="H1875" s="22">
        <v>1972</v>
      </c>
      <c r="I1875" s="96" t="s">
        <v>33</v>
      </c>
      <c r="J1875" s="20">
        <v>100</v>
      </c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</row>
    <row r="1876" spans="1:76" x14ac:dyDescent="0.2">
      <c r="A1876" s="30" t="s">
        <v>24</v>
      </c>
      <c r="B1876" s="89">
        <v>133</v>
      </c>
      <c r="C1876" s="20">
        <v>89</v>
      </c>
      <c r="D1876" s="20">
        <v>35.700000000000003</v>
      </c>
      <c r="E1876" s="20">
        <v>89</v>
      </c>
      <c r="F1876" s="20">
        <v>35.700000000000003</v>
      </c>
      <c r="G1876" s="21">
        <f t="shared" si="44"/>
        <v>6.3546000000000005</v>
      </c>
      <c r="H1876" s="22">
        <v>1972</v>
      </c>
      <c r="I1876" s="96" t="s">
        <v>33</v>
      </c>
      <c r="J1876" s="20">
        <v>100</v>
      </c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</row>
    <row r="1877" spans="1:76" x14ac:dyDescent="0.2">
      <c r="A1877" s="30" t="s">
        <v>24</v>
      </c>
      <c r="B1877" s="89">
        <v>133</v>
      </c>
      <c r="C1877" s="20">
        <v>89</v>
      </c>
      <c r="D1877" s="20">
        <v>15</v>
      </c>
      <c r="E1877" s="20">
        <v>89</v>
      </c>
      <c r="F1877" s="20">
        <v>15</v>
      </c>
      <c r="G1877" s="21">
        <f t="shared" si="44"/>
        <v>2.67</v>
      </c>
      <c r="H1877" s="22">
        <v>1972</v>
      </c>
      <c r="I1877" s="96" t="s">
        <v>33</v>
      </c>
      <c r="J1877" s="20">
        <v>100</v>
      </c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</row>
    <row r="1878" spans="1:76" x14ac:dyDescent="0.2">
      <c r="A1878" s="25" t="s">
        <v>1211</v>
      </c>
      <c r="B1878" s="89">
        <v>450</v>
      </c>
      <c r="C1878" s="20">
        <v>108</v>
      </c>
      <c r="D1878" s="20">
        <f>0.5+6.7+15.4+4+18.7+4.3+4.6+14+4+6.1+8+4.6+14+4.8+3.5+17.4+2.5+1</f>
        <v>134.09999999999997</v>
      </c>
      <c r="E1878" s="20">
        <v>108</v>
      </c>
      <c r="F1878" s="20">
        <f>0.5+6.7+15.4+4+18.7+4.3+4.6+14+4+6.1+8+4.6+14+4.8+3.5+17.4+2.5+1</f>
        <v>134.09999999999997</v>
      </c>
      <c r="G1878" s="21">
        <f t="shared" si="44"/>
        <v>28.965599999999991</v>
      </c>
      <c r="H1878" s="22">
        <v>1972</v>
      </c>
      <c r="I1878" s="96" t="s">
        <v>23</v>
      </c>
      <c r="J1878" s="20">
        <v>100</v>
      </c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</row>
    <row r="1879" spans="1:76" x14ac:dyDescent="0.2">
      <c r="A1879" s="30" t="s">
        <v>24</v>
      </c>
      <c r="B1879" s="89">
        <v>136</v>
      </c>
      <c r="C1879" s="20">
        <v>89</v>
      </c>
      <c r="D1879" s="20">
        <f>0.5+6.7+15.4+4+18.7+4.3+4.6+14+4+6.1+8+4.6+14+4.8+3.5+17.4+2.5+1</f>
        <v>134.09999999999997</v>
      </c>
      <c r="E1879" s="20">
        <v>57</v>
      </c>
      <c r="F1879" s="20">
        <f>0.5+6.7+15.4+4+18.7+4.3+4.6+14+4+6.1+8+4.6+14+4.8+3.5+17.4+2.5+1</f>
        <v>134.09999999999997</v>
      </c>
      <c r="G1879" s="21">
        <f t="shared" si="44"/>
        <v>19.578599999999994</v>
      </c>
      <c r="H1879" s="22">
        <v>1972</v>
      </c>
      <c r="I1879" s="96" t="s">
        <v>23</v>
      </c>
      <c r="J1879" s="20">
        <v>100</v>
      </c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</row>
    <row r="1880" spans="1:76" x14ac:dyDescent="0.2">
      <c r="A1880" s="25" t="s">
        <v>1212</v>
      </c>
      <c r="B1880" s="89">
        <v>422</v>
      </c>
      <c r="C1880" s="20">
        <v>108</v>
      </c>
      <c r="D1880" s="20">
        <f>10+6+2.5+3+27+3+1+4+6.5+4.3+25.1+5+7.4+2.2+11</f>
        <v>118.00000000000001</v>
      </c>
      <c r="E1880" s="20">
        <v>108</v>
      </c>
      <c r="F1880" s="20">
        <f>10+6+2.5+3+27+3+1+4+6.5+4.3+25.1+5+7.4+2.2+11</f>
        <v>118.00000000000001</v>
      </c>
      <c r="G1880" s="21">
        <f t="shared" si="44"/>
        <v>25.488000000000003</v>
      </c>
      <c r="H1880" s="22">
        <v>1972</v>
      </c>
      <c r="I1880" s="96" t="s">
        <v>23</v>
      </c>
      <c r="J1880" s="20">
        <v>100</v>
      </c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</row>
    <row r="1881" spans="1:76" x14ac:dyDescent="0.2">
      <c r="A1881" s="30" t="s">
        <v>24</v>
      </c>
      <c r="B1881" s="89">
        <v>120</v>
      </c>
      <c r="C1881" s="20">
        <v>133</v>
      </c>
      <c r="D1881" s="20">
        <f>10+6+2.5+3+27+3+1+4+6.5+4.3+25.1+5+7.4+2.2+11</f>
        <v>118.00000000000001</v>
      </c>
      <c r="E1881" s="20">
        <v>89</v>
      </c>
      <c r="F1881" s="20">
        <f>10+6+2.5+3+27+3+1+4+6.5+4.3+25.1+5+7.4+2.2+11</f>
        <v>118.00000000000001</v>
      </c>
      <c r="G1881" s="21">
        <f t="shared" si="44"/>
        <v>26.196000000000005</v>
      </c>
      <c r="H1881" s="22">
        <v>1972</v>
      </c>
      <c r="I1881" s="96" t="s">
        <v>23</v>
      </c>
      <c r="J1881" s="20">
        <v>100</v>
      </c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</row>
    <row r="1882" spans="1:76" x14ac:dyDescent="0.2">
      <c r="A1882" s="25" t="s">
        <v>1213</v>
      </c>
      <c r="B1882" s="89">
        <v>476</v>
      </c>
      <c r="C1882" s="20">
        <v>89</v>
      </c>
      <c r="D1882" s="20">
        <f>1+28.3+1.5</f>
        <v>30.8</v>
      </c>
      <c r="E1882" s="20">
        <v>89</v>
      </c>
      <c r="F1882" s="20">
        <f>1+28.3+1.5</f>
        <v>30.8</v>
      </c>
      <c r="G1882" s="21">
        <f t="shared" si="44"/>
        <v>5.4824000000000002</v>
      </c>
      <c r="H1882" s="22">
        <v>1972</v>
      </c>
      <c r="I1882" s="96" t="s">
        <v>23</v>
      </c>
      <c r="J1882" s="20">
        <v>100</v>
      </c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</row>
    <row r="1883" spans="1:76" x14ac:dyDescent="0.2">
      <c r="A1883" s="30" t="s">
        <v>24</v>
      </c>
      <c r="B1883" s="89">
        <v>142</v>
      </c>
      <c r="C1883" s="20">
        <v>89</v>
      </c>
      <c r="D1883" s="20">
        <f>1+28.3+1.5</f>
        <v>30.8</v>
      </c>
      <c r="E1883" s="20">
        <v>76</v>
      </c>
      <c r="F1883" s="20">
        <f>1+28.3+1.5</f>
        <v>30.8</v>
      </c>
      <c r="G1883" s="21">
        <f t="shared" si="44"/>
        <v>5.0820000000000007</v>
      </c>
      <c r="H1883" s="22">
        <v>1972</v>
      </c>
      <c r="I1883" s="96" t="s">
        <v>23</v>
      </c>
      <c r="J1883" s="20">
        <v>100</v>
      </c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</row>
    <row r="1884" spans="1:76" x14ac:dyDescent="0.2">
      <c r="A1884" s="25" t="s">
        <v>1214</v>
      </c>
      <c r="B1884" s="89">
        <v>475</v>
      </c>
      <c r="C1884" s="20">
        <v>76</v>
      </c>
      <c r="D1884" s="20">
        <v>40</v>
      </c>
      <c r="E1884" s="20">
        <v>76</v>
      </c>
      <c r="F1884" s="20">
        <v>40</v>
      </c>
      <c r="G1884" s="21">
        <f t="shared" si="44"/>
        <v>6.08</v>
      </c>
      <c r="H1884" s="22">
        <v>1972</v>
      </c>
      <c r="I1884" s="96" t="s">
        <v>23</v>
      </c>
      <c r="J1884" s="20">
        <v>100</v>
      </c>
    </row>
    <row r="1885" spans="1:76" x14ac:dyDescent="0.2">
      <c r="A1885" s="30" t="s">
        <v>24</v>
      </c>
      <c r="B1885" s="89">
        <v>141</v>
      </c>
      <c r="C1885" s="20">
        <v>76</v>
      </c>
      <c r="D1885" s="20">
        <v>40</v>
      </c>
      <c r="E1885" s="20">
        <v>57</v>
      </c>
      <c r="F1885" s="20">
        <v>40</v>
      </c>
      <c r="G1885" s="21">
        <f t="shared" si="44"/>
        <v>5.32</v>
      </c>
      <c r="H1885" s="22">
        <v>1972</v>
      </c>
      <c r="I1885" s="96" t="s">
        <v>23</v>
      </c>
      <c r="J1885" s="20">
        <v>100</v>
      </c>
    </row>
    <row r="1886" spans="1:76" s="36" customFormat="1" ht="15" x14ac:dyDescent="0.25">
      <c r="A1886" s="248" t="s">
        <v>58</v>
      </c>
      <c r="B1886" s="248"/>
      <c r="C1886" s="252"/>
      <c r="D1886" s="39">
        <f>SUM(D1868:D1885)</f>
        <v>860.39999999999986</v>
      </c>
      <c r="E1886" s="39"/>
      <c r="F1886" s="39">
        <f>SUM(F1868:F1885)</f>
        <v>848.39999999999986</v>
      </c>
      <c r="G1886" s="39">
        <f>SUM(G1868:G1885)</f>
        <v>166.04179999999999</v>
      </c>
      <c r="H1886" s="253"/>
      <c r="I1886" s="115"/>
      <c r="J1886" s="246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  <c r="BJ1886" s="1"/>
      <c r="BK1886" s="1"/>
      <c r="BL1886" s="1"/>
      <c r="BM1886" s="1"/>
      <c r="BN1886" s="1"/>
      <c r="BO1886" s="1"/>
      <c r="BP1886" s="1"/>
      <c r="BQ1886" s="1"/>
      <c r="BR1886" s="1"/>
      <c r="BS1886" s="1"/>
      <c r="BT1886" s="1"/>
      <c r="BU1886" s="1"/>
      <c r="BV1886" s="1"/>
      <c r="BW1886" s="1"/>
      <c r="BX1886" s="1"/>
    </row>
    <row r="1887" spans="1:76" s="36" customFormat="1" ht="15" x14ac:dyDescent="0.25">
      <c r="A1887" s="37" t="s">
        <v>59</v>
      </c>
      <c r="B1887" s="37"/>
      <c r="C1887" s="252"/>
      <c r="D1887" s="39"/>
      <c r="E1887" s="39"/>
      <c r="F1887" s="39"/>
      <c r="G1887" s="39"/>
      <c r="H1887" s="253"/>
      <c r="I1887" s="115"/>
      <c r="J1887" s="246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  <c r="BJ1887" s="1"/>
      <c r="BK1887" s="1"/>
      <c r="BL1887" s="1"/>
      <c r="BM1887" s="1"/>
      <c r="BN1887" s="1"/>
      <c r="BO1887" s="1"/>
      <c r="BP1887" s="1"/>
      <c r="BQ1887" s="1"/>
      <c r="BR1887" s="1"/>
      <c r="BS1887" s="1"/>
      <c r="BT1887" s="1"/>
      <c r="BU1887" s="1"/>
      <c r="BV1887" s="1"/>
      <c r="BW1887" s="1"/>
      <c r="BX1887" s="1"/>
    </row>
    <row r="1888" spans="1:76" s="36" customFormat="1" ht="15" x14ac:dyDescent="0.25">
      <c r="A1888" s="37" t="s">
        <v>60</v>
      </c>
      <c r="B1888" s="37"/>
      <c r="C1888" s="252"/>
      <c r="D1888" s="39">
        <f>D1886-D1889-D1890</f>
        <v>430.19999999999987</v>
      </c>
      <c r="E1888" s="39"/>
      <c r="F1888" s="39">
        <f>F1886-F1889-F1890</f>
        <v>430.19999999999987</v>
      </c>
      <c r="G1888" s="39"/>
      <c r="H1888" s="253"/>
      <c r="I1888" s="115"/>
      <c r="J1888" s="246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  <c r="BJ1888" s="1"/>
      <c r="BK1888" s="1"/>
      <c r="BL1888" s="1"/>
      <c r="BM1888" s="1"/>
      <c r="BN1888" s="1"/>
      <c r="BO1888" s="1"/>
      <c r="BP1888" s="1"/>
      <c r="BQ1888" s="1"/>
      <c r="BR1888" s="1"/>
      <c r="BS1888" s="1"/>
      <c r="BT1888" s="1"/>
      <c r="BU1888" s="1"/>
      <c r="BV1888" s="1"/>
      <c r="BW1888" s="1"/>
      <c r="BX1888" s="1"/>
    </row>
    <row r="1889" spans="1:76" s="36" customFormat="1" ht="15" x14ac:dyDescent="0.25">
      <c r="A1889" s="37" t="s">
        <v>24</v>
      </c>
      <c r="B1889" s="37"/>
      <c r="C1889" s="252"/>
      <c r="D1889" s="39">
        <f>SUMIF(A1868:A1885,"ГВС",D1868:D1885)</f>
        <v>430.2</v>
      </c>
      <c r="E1889" s="39"/>
      <c r="F1889" s="39">
        <f>SUMIF(A1868:A1885,"ГВС",F1868:F1885)</f>
        <v>418.2</v>
      </c>
      <c r="G1889" s="39"/>
      <c r="H1889" s="253"/>
      <c r="I1889" s="115"/>
      <c r="J1889" s="246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  <c r="BJ1889" s="1"/>
      <c r="BK1889" s="1"/>
      <c r="BL1889" s="1"/>
      <c r="BM1889" s="1"/>
      <c r="BN1889" s="1"/>
      <c r="BO1889" s="1"/>
      <c r="BP1889" s="1"/>
      <c r="BQ1889" s="1"/>
      <c r="BR1889" s="1"/>
      <c r="BS1889" s="1"/>
      <c r="BT1889" s="1"/>
      <c r="BU1889" s="1"/>
      <c r="BV1889" s="1"/>
      <c r="BW1889" s="1"/>
      <c r="BX1889" s="1"/>
    </row>
    <row r="1890" spans="1:76" s="36" customFormat="1" ht="15" x14ac:dyDescent="0.25">
      <c r="A1890" s="37" t="s">
        <v>1215</v>
      </c>
      <c r="B1890" s="37"/>
      <c r="C1890" s="252"/>
      <c r="D1890" s="39">
        <f>SUMIF(A1868:A1885,"пар",D1868:D1885)</f>
        <v>0</v>
      </c>
      <c r="E1890" s="39"/>
      <c r="F1890" s="39">
        <f>SUMIF(A1868:A1885,"пар",F1868:F1885)</f>
        <v>0</v>
      </c>
      <c r="G1890" s="39"/>
      <c r="H1890" s="253"/>
      <c r="I1890" s="115"/>
      <c r="J1890" s="246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  <c r="BJ1890" s="1"/>
      <c r="BK1890" s="1"/>
      <c r="BL1890" s="1"/>
      <c r="BM1890" s="1"/>
      <c r="BN1890" s="1"/>
      <c r="BO1890" s="1"/>
      <c r="BP1890" s="1"/>
      <c r="BQ1890" s="1"/>
      <c r="BR1890" s="1"/>
      <c r="BS1890" s="1"/>
      <c r="BT1890" s="1"/>
      <c r="BU1890" s="1"/>
      <c r="BV1890" s="1"/>
      <c r="BW1890" s="1"/>
      <c r="BX1890" s="1"/>
    </row>
    <row r="1891" spans="1:76" s="36" customFormat="1" x14ac:dyDescent="0.2">
      <c r="A1891" s="248" t="s">
        <v>61</v>
      </c>
      <c r="B1891" s="250"/>
      <c r="C1891" s="334">
        <f>SUM(D1886:F1886)</f>
        <v>1708.7999999999997</v>
      </c>
      <c r="D1891" s="335"/>
      <c r="E1891" s="335"/>
      <c r="F1891" s="336"/>
      <c r="G1891" s="247"/>
      <c r="H1891" s="253"/>
      <c r="I1891" s="115"/>
      <c r="J1891" s="42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  <c r="BM1891" s="1"/>
      <c r="BN1891" s="1"/>
      <c r="BO1891" s="1"/>
      <c r="BP1891" s="1"/>
      <c r="BQ1891" s="1"/>
      <c r="BR1891" s="1"/>
      <c r="BS1891" s="1"/>
      <c r="BT1891" s="1"/>
      <c r="BU1891" s="1"/>
      <c r="BV1891" s="1"/>
      <c r="BW1891" s="1"/>
      <c r="BX1891" s="1"/>
    </row>
    <row r="1892" spans="1:76" ht="15" x14ac:dyDescent="0.2">
      <c r="A1892" s="14" t="s">
        <v>1216</v>
      </c>
      <c r="B1892" s="14"/>
      <c r="C1892" s="44"/>
      <c r="D1892" s="44"/>
      <c r="E1892" s="44"/>
      <c r="F1892" s="44"/>
      <c r="G1892" s="44"/>
      <c r="H1892" s="44"/>
      <c r="I1892" s="24"/>
      <c r="J1892" s="24"/>
    </row>
    <row r="1893" spans="1:76" x14ac:dyDescent="0.2">
      <c r="A1893" s="26" t="s">
        <v>1217</v>
      </c>
      <c r="B1893" s="323" t="s">
        <v>57</v>
      </c>
      <c r="C1893" s="20">
        <v>89</v>
      </c>
      <c r="D1893" s="20">
        <v>43</v>
      </c>
      <c r="E1893" s="20">
        <v>89</v>
      </c>
      <c r="F1893" s="20">
        <v>43</v>
      </c>
      <c r="G1893" s="21">
        <f>((C1893/1000)*D1893)+((E1893/1000)*F1893)</f>
        <v>7.6539999999999999</v>
      </c>
      <c r="H1893" s="22">
        <v>2008</v>
      </c>
      <c r="I1893" s="22" t="s">
        <v>23</v>
      </c>
      <c r="J1893" s="20">
        <v>40</v>
      </c>
    </row>
    <row r="1894" spans="1:76" x14ac:dyDescent="0.2">
      <c r="A1894" s="254"/>
      <c r="B1894" s="325"/>
      <c r="C1894" s="85">
        <v>32</v>
      </c>
      <c r="D1894" s="85">
        <v>43</v>
      </c>
      <c r="E1894" s="85">
        <v>32</v>
      </c>
      <c r="F1894" s="85">
        <v>43</v>
      </c>
      <c r="G1894" s="21">
        <f>((C1894/1000)*D1894)+((E1894/1000)*F1894)</f>
        <v>2.7520000000000002</v>
      </c>
      <c r="H1894" s="84">
        <v>2008</v>
      </c>
      <c r="I1894" s="84" t="s">
        <v>23</v>
      </c>
      <c r="J1894" s="20">
        <v>40</v>
      </c>
    </row>
    <row r="1895" spans="1:76" s="36" customFormat="1" x14ac:dyDescent="0.2">
      <c r="A1895" s="31" t="s">
        <v>58</v>
      </c>
      <c r="B1895" s="31"/>
      <c r="C1895" s="39"/>
      <c r="D1895" s="39">
        <f>SUM(D1893:D1894)</f>
        <v>86</v>
      </c>
      <c r="E1895" s="39"/>
      <c r="F1895" s="39">
        <f>SUM(F1893:F1894)</f>
        <v>86</v>
      </c>
      <c r="G1895" s="39">
        <f>SUM(G1893:G1894)</f>
        <v>10.406000000000001</v>
      </c>
      <c r="H1895" s="39"/>
      <c r="I1895" s="39"/>
      <c r="J1895" s="38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  <c r="BK1895" s="1"/>
      <c r="BL1895" s="1"/>
      <c r="BM1895" s="1"/>
      <c r="BN1895" s="1"/>
      <c r="BO1895" s="1"/>
      <c r="BP1895" s="1"/>
      <c r="BQ1895" s="1"/>
      <c r="BR1895" s="1"/>
      <c r="BS1895" s="1"/>
      <c r="BT1895" s="1"/>
      <c r="BU1895" s="1"/>
      <c r="BV1895" s="1"/>
      <c r="BW1895" s="1"/>
      <c r="BX1895" s="1"/>
    </row>
    <row r="1896" spans="1:76" s="36" customFormat="1" x14ac:dyDescent="0.2">
      <c r="A1896" s="37" t="s">
        <v>59</v>
      </c>
      <c r="B1896" s="37"/>
      <c r="C1896" s="39"/>
      <c r="D1896" s="39"/>
      <c r="E1896" s="39"/>
      <c r="F1896" s="39"/>
      <c r="G1896" s="39"/>
      <c r="H1896" s="39"/>
      <c r="I1896" s="39"/>
      <c r="J1896" s="38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  <c r="BJ1896" s="1"/>
      <c r="BK1896" s="1"/>
      <c r="BL1896" s="1"/>
      <c r="BM1896" s="1"/>
      <c r="BN1896" s="1"/>
      <c r="BO1896" s="1"/>
      <c r="BP1896" s="1"/>
      <c r="BQ1896" s="1"/>
      <c r="BR1896" s="1"/>
      <c r="BS1896" s="1"/>
      <c r="BT1896" s="1"/>
      <c r="BU1896" s="1"/>
      <c r="BV1896" s="1"/>
      <c r="BW1896" s="1"/>
      <c r="BX1896" s="1"/>
    </row>
    <row r="1897" spans="1:76" s="36" customFormat="1" x14ac:dyDescent="0.2">
      <c r="A1897" s="37" t="s">
        <v>60</v>
      </c>
      <c r="B1897" s="37"/>
      <c r="C1897" s="39"/>
      <c r="D1897" s="39">
        <f>D1895-D1898</f>
        <v>86</v>
      </c>
      <c r="E1897" s="39"/>
      <c r="F1897" s="39">
        <f>F1895-F1898</f>
        <v>86</v>
      </c>
      <c r="G1897" s="39"/>
      <c r="H1897" s="39"/>
      <c r="I1897" s="39"/>
      <c r="J1897" s="38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  <c r="BJ1897" s="1"/>
      <c r="BK1897" s="1"/>
      <c r="BL1897" s="1"/>
      <c r="BM1897" s="1"/>
      <c r="BN1897" s="1"/>
      <c r="BO1897" s="1"/>
      <c r="BP1897" s="1"/>
      <c r="BQ1897" s="1"/>
      <c r="BR1897" s="1"/>
      <c r="BS1897" s="1"/>
      <c r="BT1897" s="1"/>
      <c r="BU1897" s="1"/>
      <c r="BV1897" s="1"/>
      <c r="BW1897" s="1"/>
      <c r="BX1897" s="1"/>
    </row>
    <row r="1898" spans="1:76" s="36" customFormat="1" x14ac:dyDescent="0.2">
      <c r="A1898" s="37" t="s">
        <v>24</v>
      </c>
      <c r="B1898" s="37"/>
      <c r="C1898" s="39"/>
      <c r="D1898" s="39">
        <f>SUMIF(A1893:A1894,"ГВС",D1893:D1894)</f>
        <v>0</v>
      </c>
      <c r="E1898" s="39"/>
      <c r="F1898" s="39">
        <f>SUMIF(A1893:A1894,"ГВС",F1893:F1894)</f>
        <v>0</v>
      </c>
      <c r="G1898" s="39"/>
      <c r="H1898" s="39"/>
      <c r="I1898" s="39"/>
      <c r="J1898" s="246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  <c r="BJ1898" s="1"/>
      <c r="BK1898" s="1"/>
      <c r="BL1898" s="1"/>
      <c r="BM1898" s="1"/>
      <c r="BN1898" s="1"/>
      <c r="BO1898" s="1"/>
      <c r="BP1898" s="1"/>
      <c r="BQ1898" s="1"/>
      <c r="BR1898" s="1"/>
      <c r="BS1898" s="1"/>
      <c r="BT1898" s="1"/>
      <c r="BU1898" s="1"/>
      <c r="BV1898" s="1"/>
      <c r="BW1898" s="1"/>
      <c r="BX1898" s="1"/>
    </row>
    <row r="1899" spans="1:76" s="36" customFormat="1" x14ac:dyDescent="0.2">
      <c r="A1899" s="31" t="s">
        <v>61</v>
      </c>
      <c r="B1899" s="40"/>
      <c r="C1899" s="291">
        <f>D1895+F1895</f>
        <v>172</v>
      </c>
      <c r="D1899" s="292"/>
      <c r="E1899" s="292"/>
      <c r="F1899" s="293"/>
      <c r="G1899" s="50"/>
      <c r="H1899" s="39"/>
      <c r="I1899" s="39"/>
      <c r="J1899" s="42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  <c r="BJ1899" s="1"/>
      <c r="BK1899" s="1"/>
      <c r="BL1899" s="1"/>
      <c r="BM1899" s="1"/>
      <c r="BN1899" s="1"/>
      <c r="BO1899" s="1"/>
      <c r="BP1899" s="1"/>
      <c r="BQ1899" s="1"/>
      <c r="BR1899" s="1"/>
      <c r="BS1899" s="1"/>
      <c r="BT1899" s="1"/>
      <c r="BU1899" s="1"/>
      <c r="BV1899" s="1"/>
      <c r="BW1899" s="1"/>
      <c r="BX1899" s="1"/>
    </row>
    <row r="1900" spans="1:76" ht="15" x14ac:dyDescent="0.2">
      <c r="A1900" s="14" t="s">
        <v>1218</v>
      </c>
      <c r="B1900" s="14"/>
      <c r="C1900" s="15"/>
      <c r="D1900" s="15"/>
      <c r="E1900" s="15"/>
      <c r="F1900" s="15"/>
      <c r="G1900" s="15"/>
      <c r="H1900" s="15"/>
      <c r="I1900" s="14"/>
      <c r="J1900" s="24"/>
    </row>
    <row r="1901" spans="1:76" x14ac:dyDescent="0.2">
      <c r="A1901" s="19" t="s">
        <v>1219</v>
      </c>
      <c r="B1901" s="323" t="s">
        <v>57</v>
      </c>
      <c r="C1901" s="20">
        <v>76</v>
      </c>
      <c r="D1901" s="20">
        <v>25</v>
      </c>
      <c r="E1901" s="20">
        <v>76</v>
      </c>
      <c r="F1901" s="20">
        <v>25</v>
      </c>
      <c r="G1901" s="21">
        <f>((C1901/1000)*D1901)+((E1901/1000)*F1901)</f>
        <v>3.8</v>
      </c>
      <c r="H1901" s="22">
        <v>2010</v>
      </c>
      <c r="I1901" s="23" t="s">
        <v>23</v>
      </c>
      <c r="J1901" s="20">
        <v>32</v>
      </c>
    </row>
    <row r="1902" spans="1:76" x14ac:dyDescent="0.2">
      <c r="A1902" s="19" t="s">
        <v>469</v>
      </c>
      <c r="B1902" s="324"/>
      <c r="C1902" s="20">
        <v>45</v>
      </c>
      <c r="D1902" s="20">
        <v>20.5</v>
      </c>
      <c r="E1902" s="20">
        <v>45</v>
      </c>
      <c r="F1902" s="20">
        <v>20.5</v>
      </c>
      <c r="G1902" s="21">
        <f>((C1902/1000)*D1902)+((E1902/1000)*F1902)</f>
        <v>1.845</v>
      </c>
      <c r="H1902" s="22">
        <v>2010</v>
      </c>
      <c r="I1902" s="23" t="s">
        <v>332</v>
      </c>
      <c r="J1902" s="20">
        <v>32</v>
      </c>
    </row>
    <row r="1903" spans="1:76" x14ac:dyDescent="0.2">
      <c r="A1903" s="19" t="s">
        <v>1220</v>
      </c>
      <c r="B1903" s="325"/>
      <c r="C1903" s="20">
        <v>45</v>
      </c>
      <c r="D1903" s="20">
        <v>12</v>
      </c>
      <c r="E1903" s="20">
        <v>45</v>
      </c>
      <c r="F1903" s="20">
        <v>12</v>
      </c>
      <c r="G1903" s="21">
        <f>((C1903/1000)*D1903)+((E1903/1000)*F1903)</f>
        <v>1.08</v>
      </c>
      <c r="H1903" s="22">
        <v>2010</v>
      </c>
      <c r="I1903" s="23" t="s">
        <v>23</v>
      </c>
      <c r="J1903" s="20">
        <v>32</v>
      </c>
    </row>
    <row r="1904" spans="1:76" s="36" customFormat="1" x14ac:dyDescent="0.2">
      <c r="A1904" s="31" t="s">
        <v>58</v>
      </c>
      <c r="B1904" s="31"/>
      <c r="C1904" s="39"/>
      <c r="D1904" s="39">
        <f>SUM(D1901:D1903)</f>
        <v>57.5</v>
      </c>
      <c r="E1904" s="39"/>
      <c r="F1904" s="39">
        <f>SUM(F1901:F1903)</f>
        <v>57.5</v>
      </c>
      <c r="G1904" s="39">
        <f>SUM(G1901:G1903)</f>
        <v>6.7249999999999996</v>
      </c>
      <c r="H1904" s="39"/>
      <c r="I1904" s="39"/>
      <c r="J1904" s="38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  <c r="BJ1904" s="1"/>
      <c r="BK1904" s="1"/>
      <c r="BL1904" s="1"/>
      <c r="BM1904" s="1"/>
      <c r="BN1904" s="1"/>
      <c r="BO1904" s="1"/>
      <c r="BP1904" s="1"/>
      <c r="BQ1904" s="1"/>
      <c r="BR1904" s="1"/>
      <c r="BS1904" s="1"/>
      <c r="BT1904" s="1"/>
      <c r="BU1904" s="1"/>
      <c r="BV1904" s="1"/>
      <c r="BW1904" s="1"/>
      <c r="BX1904" s="1"/>
    </row>
    <row r="1905" spans="1:76" s="36" customFormat="1" x14ac:dyDescent="0.2">
      <c r="A1905" s="37" t="s">
        <v>59</v>
      </c>
      <c r="B1905" s="37"/>
      <c r="C1905" s="39"/>
      <c r="D1905" s="39"/>
      <c r="E1905" s="39"/>
      <c r="F1905" s="39"/>
      <c r="G1905" s="39"/>
      <c r="H1905" s="39"/>
      <c r="I1905" s="39"/>
      <c r="J1905" s="38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  <c r="BJ1905" s="1"/>
      <c r="BK1905" s="1"/>
      <c r="BL1905" s="1"/>
      <c r="BM1905" s="1"/>
      <c r="BN1905" s="1"/>
      <c r="BO1905" s="1"/>
      <c r="BP1905" s="1"/>
      <c r="BQ1905" s="1"/>
      <c r="BR1905" s="1"/>
      <c r="BS1905" s="1"/>
      <c r="BT1905" s="1"/>
      <c r="BU1905" s="1"/>
      <c r="BV1905" s="1"/>
      <c r="BW1905" s="1"/>
      <c r="BX1905" s="1"/>
    </row>
    <row r="1906" spans="1:76" s="36" customFormat="1" x14ac:dyDescent="0.2">
      <c r="A1906" s="37" t="s">
        <v>60</v>
      </c>
      <c r="B1906" s="37"/>
      <c r="C1906" s="39"/>
      <c r="D1906" s="39">
        <f>D1904-D1907</f>
        <v>57.5</v>
      </c>
      <c r="E1906" s="39"/>
      <c r="F1906" s="39">
        <f>F1904-F1907</f>
        <v>57.5</v>
      </c>
      <c r="G1906" s="39"/>
      <c r="H1906" s="39"/>
      <c r="I1906" s="39"/>
      <c r="J1906" s="38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  <c r="BJ1906" s="1"/>
      <c r="BK1906" s="1"/>
      <c r="BL1906" s="1"/>
      <c r="BM1906" s="1"/>
      <c r="BN1906" s="1"/>
      <c r="BO1906" s="1"/>
      <c r="BP1906" s="1"/>
      <c r="BQ1906" s="1"/>
      <c r="BR1906" s="1"/>
      <c r="BS1906" s="1"/>
      <c r="BT1906" s="1"/>
      <c r="BU1906" s="1"/>
      <c r="BV1906" s="1"/>
      <c r="BW1906" s="1"/>
      <c r="BX1906" s="1"/>
    </row>
    <row r="1907" spans="1:76" s="36" customFormat="1" x14ac:dyDescent="0.2">
      <c r="A1907" s="37" t="s">
        <v>24</v>
      </c>
      <c r="B1907" s="37"/>
      <c r="C1907" s="39"/>
      <c r="D1907" s="39">
        <f>SUMIF(A1901:A1903,"ГВС",D1901:D1903)</f>
        <v>0</v>
      </c>
      <c r="E1907" s="39"/>
      <c r="F1907" s="39">
        <f>SUMIF(A1901:A1903,"ГВС",F1901:F1903)</f>
        <v>0</v>
      </c>
      <c r="G1907" s="39"/>
      <c r="H1907" s="39"/>
      <c r="I1907" s="39"/>
      <c r="J1907" s="246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  <c r="BJ1907" s="1"/>
      <c r="BK1907" s="1"/>
      <c r="BL1907" s="1"/>
      <c r="BM1907" s="1"/>
      <c r="BN1907" s="1"/>
      <c r="BO1907" s="1"/>
      <c r="BP1907" s="1"/>
      <c r="BQ1907" s="1"/>
      <c r="BR1907" s="1"/>
      <c r="BS1907" s="1"/>
      <c r="BT1907" s="1"/>
      <c r="BU1907" s="1"/>
      <c r="BV1907" s="1"/>
      <c r="BW1907" s="1"/>
      <c r="BX1907" s="1"/>
    </row>
    <row r="1908" spans="1:76" s="36" customFormat="1" x14ac:dyDescent="0.2">
      <c r="A1908" s="31" t="s">
        <v>61</v>
      </c>
      <c r="B1908" s="40"/>
      <c r="C1908" s="291">
        <f>D1904+F1904</f>
        <v>115</v>
      </c>
      <c r="D1908" s="292"/>
      <c r="E1908" s="292"/>
      <c r="F1908" s="293"/>
      <c r="G1908" s="50"/>
      <c r="H1908" s="39"/>
      <c r="I1908" s="39"/>
      <c r="J1908" s="42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  <c r="BJ1908" s="1"/>
      <c r="BK1908" s="1"/>
      <c r="BL1908" s="1"/>
      <c r="BM1908" s="1"/>
      <c r="BN1908" s="1"/>
      <c r="BO1908" s="1"/>
      <c r="BP1908" s="1"/>
      <c r="BQ1908" s="1"/>
      <c r="BR1908" s="1"/>
      <c r="BS1908" s="1"/>
      <c r="BT1908" s="1"/>
      <c r="BU1908" s="1"/>
      <c r="BV1908" s="1"/>
      <c r="BW1908" s="1"/>
      <c r="BX1908" s="1"/>
    </row>
    <row r="1909" spans="1:76" ht="15" x14ac:dyDescent="0.2">
      <c r="A1909" s="14" t="s">
        <v>1221</v>
      </c>
      <c r="B1909" s="14"/>
      <c r="C1909" s="15"/>
      <c r="D1909" s="15"/>
      <c r="E1909" s="15"/>
      <c r="F1909" s="15"/>
      <c r="G1909" s="15"/>
      <c r="H1909" s="15"/>
      <c r="I1909" s="14"/>
      <c r="J1909" s="24"/>
    </row>
    <row r="1910" spans="1:76" x14ac:dyDescent="0.2">
      <c r="A1910" s="19" t="s">
        <v>1222</v>
      </c>
      <c r="B1910" s="19"/>
      <c r="C1910" s="20"/>
      <c r="D1910" s="20"/>
      <c r="E1910" s="20"/>
      <c r="F1910" s="20"/>
      <c r="G1910" s="20"/>
      <c r="H1910" s="23"/>
      <c r="I1910" s="23"/>
      <c r="J1910" s="42"/>
    </row>
    <row r="1911" spans="1:76" ht="22.5" x14ac:dyDescent="0.2">
      <c r="A1911" s="30" t="s">
        <v>24</v>
      </c>
      <c r="B1911" s="200" t="s">
        <v>57</v>
      </c>
      <c r="C1911" s="20">
        <v>57</v>
      </c>
      <c r="D1911" s="20">
        <v>3.7</v>
      </c>
      <c r="E1911" s="20">
        <v>32</v>
      </c>
      <c r="F1911" s="20">
        <v>3.7</v>
      </c>
      <c r="G1911" s="21">
        <f>((C1911/1000)*D1911)+((E1911/1000)*F1911)</f>
        <v>0.32930000000000004</v>
      </c>
      <c r="H1911" s="22">
        <v>2008</v>
      </c>
      <c r="I1911" s="23" t="s">
        <v>23</v>
      </c>
      <c r="J1911" s="20">
        <v>40</v>
      </c>
    </row>
    <row r="1912" spans="1:76" x14ac:dyDescent="0.2">
      <c r="A1912" s="26" t="s">
        <v>1223</v>
      </c>
      <c r="B1912" s="26"/>
      <c r="C1912" s="20"/>
      <c r="D1912" s="20"/>
      <c r="E1912" s="20"/>
      <c r="F1912" s="20"/>
      <c r="G1912" s="20"/>
      <c r="H1912" s="22"/>
      <c r="I1912" s="23"/>
      <c r="J1912" s="25"/>
    </row>
    <row r="1913" spans="1:76" ht="22.5" x14ac:dyDescent="0.2">
      <c r="A1913" s="30" t="s">
        <v>24</v>
      </c>
      <c r="B1913" s="200" t="s">
        <v>57</v>
      </c>
      <c r="C1913" s="20">
        <v>57</v>
      </c>
      <c r="D1913" s="20">
        <v>5.5</v>
      </c>
      <c r="E1913" s="20">
        <v>32</v>
      </c>
      <c r="F1913" s="20">
        <v>5.5</v>
      </c>
      <c r="G1913" s="21">
        <f>((C1913/1000)*D1913)+((E1913/1000)*F1913)</f>
        <v>0.48949999999999999</v>
      </c>
      <c r="H1913" s="22">
        <v>2008</v>
      </c>
      <c r="I1913" s="23" t="s">
        <v>68</v>
      </c>
      <c r="J1913" s="20">
        <v>40</v>
      </c>
    </row>
    <row r="1914" spans="1:76" s="36" customFormat="1" x14ac:dyDescent="0.2">
      <c r="A1914" s="31" t="s">
        <v>58</v>
      </c>
      <c r="B1914" s="31"/>
      <c r="C1914" s="39"/>
      <c r="D1914" s="39">
        <f>SUM(D1910:D1913)</f>
        <v>9.1999999999999993</v>
      </c>
      <c r="E1914" s="39"/>
      <c r="F1914" s="39">
        <f>SUM(F1910:F1913)</f>
        <v>9.1999999999999993</v>
      </c>
      <c r="G1914" s="39">
        <f>SUM(G1910:G1913)</f>
        <v>0.81879999999999997</v>
      </c>
      <c r="H1914" s="39"/>
      <c r="I1914" s="39"/>
      <c r="J1914" s="38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  <c r="BJ1914" s="1"/>
      <c r="BK1914" s="1"/>
      <c r="BL1914" s="1"/>
      <c r="BM1914" s="1"/>
      <c r="BN1914" s="1"/>
      <c r="BO1914" s="1"/>
      <c r="BP1914" s="1"/>
      <c r="BQ1914" s="1"/>
      <c r="BR1914" s="1"/>
      <c r="BS1914" s="1"/>
      <c r="BT1914" s="1"/>
      <c r="BU1914" s="1"/>
      <c r="BV1914" s="1"/>
      <c r="BW1914" s="1"/>
      <c r="BX1914" s="1"/>
    </row>
    <row r="1915" spans="1:76" s="36" customFormat="1" x14ac:dyDescent="0.2">
      <c r="A1915" s="37" t="s">
        <v>59</v>
      </c>
      <c r="B1915" s="37"/>
      <c r="C1915" s="39"/>
      <c r="D1915" s="39"/>
      <c r="E1915" s="39"/>
      <c r="F1915" s="39"/>
      <c r="G1915" s="39"/>
      <c r="H1915" s="39"/>
      <c r="I1915" s="39"/>
      <c r="J1915" s="38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  <c r="BJ1915" s="1"/>
      <c r="BK1915" s="1"/>
      <c r="BL1915" s="1"/>
      <c r="BM1915" s="1"/>
      <c r="BN1915" s="1"/>
      <c r="BO1915" s="1"/>
      <c r="BP1915" s="1"/>
      <c r="BQ1915" s="1"/>
      <c r="BR1915" s="1"/>
      <c r="BS1915" s="1"/>
      <c r="BT1915" s="1"/>
      <c r="BU1915" s="1"/>
      <c r="BV1915" s="1"/>
      <c r="BW1915" s="1"/>
      <c r="BX1915" s="1"/>
    </row>
    <row r="1916" spans="1:76" s="36" customFormat="1" x14ac:dyDescent="0.2">
      <c r="A1916" s="37" t="s">
        <v>60</v>
      </c>
      <c r="B1916" s="37"/>
      <c r="C1916" s="39"/>
      <c r="D1916" s="39">
        <f>D1914-D1917</f>
        <v>0</v>
      </c>
      <c r="E1916" s="39"/>
      <c r="F1916" s="39">
        <f>F1914-F1917</f>
        <v>0</v>
      </c>
      <c r="G1916" s="39"/>
      <c r="H1916" s="39"/>
      <c r="I1916" s="39"/>
      <c r="J1916" s="38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  <c r="BJ1916" s="1"/>
      <c r="BK1916" s="1"/>
      <c r="BL1916" s="1"/>
      <c r="BM1916" s="1"/>
      <c r="BN1916" s="1"/>
      <c r="BO1916" s="1"/>
      <c r="BP1916" s="1"/>
      <c r="BQ1916" s="1"/>
      <c r="BR1916" s="1"/>
      <c r="BS1916" s="1"/>
      <c r="BT1916" s="1"/>
      <c r="BU1916" s="1"/>
      <c r="BV1916" s="1"/>
      <c r="BW1916" s="1"/>
      <c r="BX1916" s="1"/>
    </row>
    <row r="1917" spans="1:76" s="36" customFormat="1" x14ac:dyDescent="0.2">
      <c r="A1917" s="37" t="s">
        <v>24</v>
      </c>
      <c r="B1917" s="37"/>
      <c r="C1917" s="39"/>
      <c r="D1917" s="39">
        <f>SUMIF(A1910:A1913,"ГВС",D1910:D1913)</f>
        <v>9.1999999999999993</v>
      </c>
      <c r="E1917" s="39"/>
      <c r="F1917" s="39">
        <f>SUMIF(A1910:A1913,"ГВС",F1910:F1913)</f>
        <v>9.1999999999999993</v>
      </c>
      <c r="G1917" s="39"/>
      <c r="H1917" s="39"/>
      <c r="I1917" s="39"/>
      <c r="J1917" s="246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  <c r="BJ1917" s="1"/>
      <c r="BK1917" s="1"/>
      <c r="BL1917" s="1"/>
      <c r="BM1917" s="1"/>
      <c r="BN1917" s="1"/>
      <c r="BO1917" s="1"/>
      <c r="BP1917" s="1"/>
      <c r="BQ1917" s="1"/>
      <c r="BR1917" s="1"/>
      <c r="BS1917" s="1"/>
      <c r="BT1917" s="1"/>
      <c r="BU1917" s="1"/>
      <c r="BV1917" s="1"/>
      <c r="BW1917" s="1"/>
      <c r="BX1917" s="1"/>
    </row>
    <row r="1918" spans="1:76" s="36" customFormat="1" x14ac:dyDescent="0.2">
      <c r="A1918" s="31" t="s">
        <v>61</v>
      </c>
      <c r="B1918" s="40"/>
      <c r="C1918" s="291">
        <f>D1914+F1914</f>
        <v>18.399999999999999</v>
      </c>
      <c r="D1918" s="292"/>
      <c r="E1918" s="292"/>
      <c r="F1918" s="293"/>
      <c r="G1918" s="50"/>
      <c r="H1918" s="39"/>
      <c r="I1918" s="39"/>
      <c r="J1918" s="42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  <c r="BJ1918" s="1"/>
      <c r="BK1918" s="1"/>
      <c r="BL1918" s="1"/>
      <c r="BM1918" s="1"/>
      <c r="BN1918" s="1"/>
      <c r="BO1918" s="1"/>
      <c r="BP1918" s="1"/>
      <c r="BQ1918" s="1"/>
      <c r="BR1918" s="1"/>
      <c r="BS1918" s="1"/>
      <c r="BT1918" s="1"/>
      <c r="BU1918" s="1"/>
      <c r="BV1918" s="1"/>
      <c r="BW1918" s="1"/>
      <c r="BX1918" s="1"/>
    </row>
    <row r="1919" spans="1:76" ht="15" x14ac:dyDescent="0.2">
      <c r="A1919" s="14" t="s">
        <v>1224</v>
      </c>
      <c r="B1919" s="14"/>
      <c r="C1919" s="15"/>
      <c r="D1919" s="14"/>
      <c r="E1919" s="15"/>
      <c r="F1919" s="14"/>
      <c r="G1919" s="14"/>
      <c r="H1919" s="15"/>
      <c r="I1919" s="14"/>
      <c r="J1919" s="24"/>
    </row>
    <row r="1920" spans="1:76" ht="22.5" x14ac:dyDescent="0.2">
      <c r="A1920" s="19" t="s">
        <v>1225</v>
      </c>
      <c r="B1920" s="200" t="s">
        <v>57</v>
      </c>
      <c r="C1920" s="20">
        <v>76</v>
      </c>
      <c r="D1920" s="20">
        <v>54</v>
      </c>
      <c r="E1920" s="20">
        <v>76</v>
      </c>
      <c r="F1920" s="20">
        <v>54</v>
      </c>
      <c r="G1920" s="21">
        <f>((C1920/1000)*D1920)+((E1920/1000)*F1920)</f>
        <v>8.2080000000000002</v>
      </c>
      <c r="H1920" s="22">
        <v>2007</v>
      </c>
      <c r="I1920" s="23" t="s">
        <v>23</v>
      </c>
      <c r="J1920" s="20">
        <v>44</v>
      </c>
    </row>
    <row r="1921" spans="1:76" s="36" customFormat="1" x14ac:dyDescent="0.2">
      <c r="A1921" s="31" t="s">
        <v>58</v>
      </c>
      <c r="B1921" s="31"/>
      <c r="C1921" s="39"/>
      <c r="D1921" s="39">
        <f>SUM(D1920:D1920)</f>
        <v>54</v>
      </c>
      <c r="E1921" s="39"/>
      <c r="F1921" s="39">
        <f>SUM(F1920:F1920)</f>
        <v>54</v>
      </c>
      <c r="G1921" s="39">
        <f>SUM(G1920:G1920)</f>
        <v>8.2080000000000002</v>
      </c>
      <c r="H1921" s="39"/>
      <c r="I1921" s="39"/>
      <c r="J1921" s="38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  <c r="BJ1921" s="1"/>
      <c r="BK1921" s="1"/>
      <c r="BL1921" s="1"/>
      <c r="BM1921" s="1"/>
      <c r="BN1921" s="1"/>
      <c r="BO1921" s="1"/>
      <c r="BP1921" s="1"/>
      <c r="BQ1921" s="1"/>
      <c r="BR1921" s="1"/>
      <c r="BS1921" s="1"/>
      <c r="BT1921" s="1"/>
      <c r="BU1921" s="1"/>
      <c r="BV1921" s="1"/>
      <c r="BW1921" s="1"/>
      <c r="BX1921" s="1"/>
    </row>
    <row r="1922" spans="1:76" s="36" customFormat="1" x14ac:dyDescent="0.2">
      <c r="A1922" s="37" t="s">
        <v>59</v>
      </c>
      <c r="B1922" s="37"/>
      <c r="C1922" s="39"/>
      <c r="D1922" s="39"/>
      <c r="E1922" s="39"/>
      <c r="F1922" s="39"/>
      <c r="G1922" s="39"/>
      <c r="H1922" s="39"/>
      <c r="I1922" s="39"/>
      <c r="J1922" s="38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  <c r="BJ1922" s="1"/>
      <c r="BK1922" s="1"/>
      <c r="BL1922" s="1"/>
      <c r="BM1922" s="1"/>
      <c r="BN1922" s="1"/>
      <c r="BO1922" s="1"/>
      <c r="BP1922" s="1"/>
      <c r="BQ1922" s="1"/>
      <c r="BR1922" s="1"/>
      <c r="BS1922" s="1"/>
      <c r="BT1922" s="1"/>
      <c r="BU1922" s="1"/>
      <c r="BV1922" s="1"/>
      <c r="BW1922" s="1"/>
      <c r="BX1922" s="1"/>
    </row>
    <row r="1923" spans="1:76" s="36" customFormat="1" x14ac:dyDescent="0.2">
      <c r="A1923" s="37" t="s">
        <v>60</v>
      </c>
      <c r="B1923" s="37"/>
      <c r="C1923" s="39"/>
      <c r="D1923" s="39">
        <f>D1921-D1924</f>
        <v>54</v>
      </c>
      <c r="E1923" s="39"/>
      <c r="F1923" s="39">
        <f>F1921-F1924</f>
        <v>54</v>
      </c>
      <c r="G1923" s="39"/>
      <c r="H1923" s="39"/>
      <c r="I1923" s="39"/>
      <c r="J1923" s="38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  <c r="BJ1923" s="1"/>
      <c r="BK1923" s="1"/>
      <c r="BL1923" s="1"/>
      <c r="BM1923" s="1"/>
      <c r="BN1923" s="1"/>
      <c r="BO1923" s="1"/>
      <c r="BP1923" s="1"/>
      <c r="BQ1923" s="1"/>
      <c r="BR1923" s="1"/>
      <c r="BS1923" s="1"/>
      <c r="BT1923" s="1"/>
      <c r="BU1923" s="1"/>
      <c r="BV1923" s="1"/>
      <c r="BW1923" s="1"/>
      <c r="BX1923" s="1"/>
    </row>
    <row r="1924" spans="1:76" s="36" customFormat="1" x14ac:dyDescent="0.2">
      <c r="A1924" s="37" t="s">
        <v>24</v>
      </c>
      <c r="B1924" s="37"/>
      <c r="C1924" s="39"/>
      <c r="D1924" s="39">
        <f>SUMIF(A1920:A1920,"ГВС",D1920:D1920)</f>
        <v>0</v>
      </c>
      <c r="E1924" s="39"/>
      <c r="F1924" s="39">
        <f>SUMIF(A1920:A1920,"ГВС",F1920:F1920)</f>
        <v>0</v>
      </c>
      <c r="G1924" s="39"/>
      <c r="H1924" s="39"/>
      <c r="I1924" s="39"/>
      <c r="J1924" s="38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  <c r="BM1924" s="1"/>
      <c r="BN1924" s="1"/>
      <c r="BO1924" s="1"/>
      <c r="BP1924" s="1"/>
      <c r="BQ1924" s="1"/>
      <c r="BR1924" s="1"/>
      <c r="BS1924" s="1"/>
      <c r="BT1924" s="1"/>
      <c r="BU1924" s="1"/>
      <c r="BV1924" s="1"/>
      <c r="BW1924" s="1"/>
      <c r="BX1924" s="1"/>
    </row>
    <row r="1925" spans="1:76" s="36" customFormat="1" x14ac:dyDescent="0.2">
      <c r="A1925" s="31" t="s">
        <v>61</v>
      </c>
      <c r="B1925" s="40"/>
      <c r="C1925" s="291">
        <f>D1921+F1921</f>
        <v>108</v>
      </c>
      <c r="D1925" s="292"/>
      <c r="E1925" s="292"/>
      <c r="F1925" s="293"/>
      <c r="G1925" s="50"/>
      <c r="H1925" s="39"/>
      <c r="I1925" s="39"/>
      <c r="J1925" s="42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  <c r="BM1925" s="1"/>
      <c r="BN1925" s="1"/>
      <c r="BO1925" s="1"/>
      <c r="BP1925" s="1"/>
      <c r="BQ1925" s="1"/>
      <c r="BR1925" s="1"/>
      <c r="BS1925" s="1"/>
      <c r="BT1925" s="1"/>
      <c r="BU1925" s="1"/>
      <c r="BV1925" s="1"/>
      <c r="BW1925" s="1"/>
      <c r="BX1925" s="1"/>
    </row>
    <row r="1926" spans="1:76" ht="15" x14ac:dyDescent="0.2">
      <c r="A1926" s="14" t="s">
        <v>1226</v>
      </c>
      <c r="B1926" s="14"/>
      <c r="C1926" s="15"/>
      <c r="D1926" s="15"/>
      <c r="E1926" s="15"/>
      <c r="F1926" s="15"/>
      <c r="G1926" s="15"/>
      <c r="H1926" s="15"/>
      <c r="I1926" s="14"/>
      <c r="J1926" s="24"/>
    </row>
    <row r="1927" spans="1:76" x14ac:dyDescent="0.2">
      <c r="A1927" s="25" t="s">
        <v>132</v>
      </c>
      <c r="B1927" s="25" t="s">
        <v>1227</v>
      </c>
      <c r="C1927" s="20">
        <v>273</v>
      </c>
      <c r="D1927" s="20">
        <v>23.9</v>
      </c>
      <c r="E1927" s="20">
        <v>273</v>
      </c>
      <c r="F1927" s="20">
        <v>23.9</v>
      </c>
      <c r="G1927" s="21">
        <f t="shared" ref="G1927:G1965" si="45">((C1927/1000)*D1927)+((E1927/1000)*F1927)</f>
        <v>13.0494</v>
      </c>
      <c r="H1927" s="22">
        <v>1988</v>
      </c>
      <c r="I1927" s="23" t="s">
        <v>33</v>
      </c>
      <c r="J1927" s="20">
        <v>100</v>
      </c>
    </row>
    <row r="1928" spans="1:76" x14ac:dyDescent="0.2">
      <c r="A1928" s="25" t="s">
        <v>99</v>
      </c>
      <c r="B1928" s="25" t="s">
        <v>1227</v>
      </c>
      <c r="C1928" s="20">
        <v>273</v>
      </c>
      <c r="D1928" s="20">
        <v>38</v>
      </c>
      <c r="E1928" s="20">
        <v>273</v>
      </c>
      <c r="F1928" s="20">
        <v>38</v>
      </c>
      <c r="G1928" s="21">
        <f t="shared" si="45"/>
        <v>20.748000000000001</v>
      </c>
      <c r="H1928" s="22">
        <v>1988</v>
      </c>
      <c r="I1928" s="23" t="s">
        <v>33</v>
      </c>
      <c r="J1928" s="20">
        <v>100</v>
      </c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</row>
    <row r="1929" spans="1:76" x14ac:dyDescent="0.2">
      <c r="A1929" s="25" t="s">
        <v>100</v>
      </c>
      <c r="B1929" s="25" t="s">
        <v>1228</v>
      </c>
      <c r="C1929" s="20">
        <v>273</v>
      </c>
      <c r="D1929" s="20">
        <v>20</v>
      </c>
      <c r="E1929" s="20">
        <v>273</v>
      </c>
      <c r="F1929" s="20">
        <v>20</v>
      </c>
      <c r="G1929" s="21">
        <f t="shared" si="45"/>
        <v>10.920000000000002</v>
      </c>
      <c r="H1929" s="22">
        <v>1988</v>
      </c>
      <c r="I1929" s="23" t="s">
        <v>33</v>
      </c>
      <c r="J1929" s="20">
        <v>100</v>
      </c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</row>
    <row r="1930" spans="1:76" x14ac:dyDescent="0.2">
      <c r="A1930" s="25" t="s">
        <v>101</v>
      </c>
      <c r="B1930" s="25" t="s">
        <v>1229</v>
      </c>
      <c r="C1930" s="20">
        <v>273</v>
      </c>
      <c r="D1930" s="20">
        <v>32</v>
      </c>
      <c r="E1930" s="20">
        <v>273</v>
      </c>
      <c r="F1930" s="20">
        <v>32</v>
      </c>
      <c r="G1930" s="21">
        <f t="shared" si="45"/>
        <v>17.472000000000001</v>
      </c>
      <c r="H1930" s="22">
        <v>1988</v>
      </c>
      <c r="I1930" s="23" t="s">
        <v>33</v>
      </c>
      <c r="J1930" s="20">
        <v>100</v>
      </c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</row>
    <row r="1931" spans="1:76" x14ac:dyDescent="0.2">
      <c r="A1931" s="25"/>
      <c r="B1931" s="25" t="s">
        <v>1229</v>
      </c>
      <c r="C1931" s="20">
        <v>273</v>
      </c>
      <c r="D1931" s="20">
        <v>40.700000000000003</v>
      </c>
      <c r="E1931" s="20">
        <v>273</v>
      </c>
      <c r="F1931" s="20">
        <v>40.700000000000003</v>
      </c>
      <c r="G1931" s="21">
        <f t="shared" si="45"/>
        <v>22.222200000000004</v>
      </c>
      <c r="H1931" s="22">
        <v>1988</v>
      </c>
      <c r="I1931" s="23" t="s">
        <v>33</v>
      </c>
      <c r="J1931" s="20">
        <v>100</v>
      </c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</row>
    <row r="1932" spans="1:76" x14ac:dyDescent="0.2">
      <c r="A1932" s="25"/>
      <c r="B1932" s="25" t="s">
        <v>1229</v>
      </c>
      <c r="C1932" s="20">
        <v>159</v>
      </c>
      <c r="D1932" s="20">
        <v>15</v>
      </c>
      <c r="E1932" s="20">
        <v>159</v>
      </c>
      <c r="F1932" s="20">
        <v>15</v>
      </c>
      <c r="G1932" s="21">
        <f t="shared" si="45"/>
        <v>4.7700000000000005</v>
      </c>
      <c r="H1932" s="22">
        <v>2016</v>
      </c>
      <c r="I1932" s="23" t="s">
        <v>33</v>
      </c>
      <c r="J1932" s="20">
        <v>8</v>
      </c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</row>
    <row r="1933" spans="1:76" x14ac:dyDescent="0.2">
      <c r="A1933" s="25"/>
      <c r="B1933" s="25" t="s">
        <v>1229</v>
      </c>
      <c r="C1933" s="20">
        <v>273</v>
      </c>
      <c r="D1933" s="20">
        <v>11.8</v>
      </c>
      <c r="E1933" s="20">
        <v>273</v>
      </c>
      <c r="F1933" s="20">
        <v>11.8</v>
      </c>
      <c r="G1933" s="21">
        <f t="shared" si="45"/>
        <v>6.442800000000001</v>
      </c>
      <c r="H1933" s="22">
        <v>2016</v>
      </c>
      <c r="I1933" s="23" t="s">
        <v>33</v>
      </c>
      <c r="J1933" s="20">
        <v>8</v>
      </c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</row>
    <row r="1934" spans="1:76" x14ac:dyDescent="0.2">
      <c r="A1934" s="25" t="s">
        <v>69</v>
      </c>
      <c r="B1934" s="25" t="s">
        <v>1230</v>
      </c>
      <c r="C1934" s="20">
        <v>159</v>
      </c>
      <c r="D1934" s="20">
        <v>59.5</v>
      </c>
      <c r="E1934" s="20">
        <v>159</v>
      </c>
      <c r="F1934" s="20">
        <v>59.5</v>
      </c>
      <c r="G1934" s="21">
        <f t="shared" si="45"/>
        <v>18.920999999999999</v>
      </c>
      <c r="H1934" s="22">
        <v>2016</v>
      </c>
      <c r="I1934" s="23" t="s">
        <v>33</v>
      </c>
      <c r="J1934" s="20">
        <v>8</v>
      </c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</row>
    <row r="1935" spans="1:76" x14ac:dyDescent="0.2">
      <c r="A1935" s="25" t="s">
        <v>117</v>
      </c>
      <c r="B1935" s="25" t="s">
        <v>1231</v>
      </c>
      <c r="C1935" s="20">
        <v>219</v>
      </c>
      <c r="D1935" s="20">
        <v>29.5</v>
      </c>
      <c r="E1935" s="20">
        <v>219</v>
      </c>
      <c r="F1935" s="20">
        <v>29.5</v>
      </c>
      <c r="G1935" s="21">
        <f t="shared" si="45"/>
        <v>12.920999999999999</v>
      </c>
      <c r="H1935" s="22">
        <v>1988</v>
      </c>
      <c r="I1935" s="23" t="s">
        <v>33</v>
      </c>
      <c r="J1935" s="20">
        <v>100</v>
      </c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</row>
    <row r="1936" spans="1:76" x14ac:dyDescent="0.2">
      <c r="A1936" s="25"/>
      <c r="B1936" s="25" t="s">
        <v>1231</v>
      </c>
      <c r="C1936" s="20">
        <v>159</v>
      </c>
      <c r="D1936" s="20">
        <v>0.5</v>
      </c>
      <c r="E1936" s="20">
        <v>159</v>
      </c>
      <c r="F1936" s="20">
        <v>0.5</v>
      </c>
      <c r="G1936" s="21">
        <f t="shared" si="45"/>
        <v>0.159</v>
      </c>
      <c r="H1936" s="22">
        <v>2016</v>
      </c>
      <c r="I1936" s="23" t="s">
        <v>33</v>
      </c>
      <c r="J1936" s="20">
        <v>8</v>
      </c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</row>
    <row r="1937" spans="1:76" x14ac:dyDescent="0.2">
      <c r="A1937" s="25" t="s">
        <v>139</v>
      </c>
      <c r="B1937" s="25" t="s">
        <v>1232</v>
      </c>
      <c r="C1937" s="20">
        <v>219</v>
      </c>
      <c r="D1937" s="20">
        <v>15</v>
      </c>
      <c r="E1937" s="20">
        <v>219</v>
      </c>
      <c r="F1937" s="20">
        <v>15</v>
      </c>
      <c r="G1937" s="21">
        <f t="shared" si="45"/>
        <v>6.57</v>
      </c>
      <c r="H1937" s="22">
        <v>1988</v>
      </c>
      <c r="I1937" s="23" t="s">
        <v>33</v>
      </c>
      <c r="J1937" s="20">
        <v>100</v>
      </c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</row>
    <row r="1938" spans="1:76" x14ac:dyDescent="0.2">
      <c r="A1938" s="25"/>
      <c r="B1938" s="25" t="s">
        <v>1232</v>
      </c>
      <c r="C1938" s="20">
        <v>219</v>
      </c>
      <c r="D1938" s="20">
        <v>26</v>
      </c>
      <c r="E1938" s="20">
        <v>219</v>
      </c>
      <c r="F1938" s="20">
        <v>26</v>
      </c>
      <c r="G1938" s="21">
        <f t="shared" si="45"/>
        <v>11.388</v>
      </c>
      <c r="H1938" s="22">
        <v>1988</v>
      </c>
      <c r="I1938" s="23" t="s">
        <v>23</v>
      </c>
      <c r="J1938" s="20">
        <v>100</v>
      </c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</row>
    <row r="1939" spans="1:76" x14ac:dyDescent="0.2">
      <c r="A1939" s="25"/>
      <c r="B1939" s="25" t="s">
        <v>1232</v>
      </c>
      <c r="C1939" s="20">
        <v>219</v>
      </c>
      <c r="D1939" s="20">
        <v>21</v>
      </c>
      <c r="E1939" s="20">
        <v>219</v>
      </c>
      <c r="F1939" s="20">
        <v>21</v>
      </c>
      <c r="G1939" s="21">
        <f t="shared" si="45"/>
        <v>9.1980000000000004</v>
      </c>
      <c r="H1939" s="22">
        <v>1988</v>
      </c>
      <c r="I1939" s="23" t="s">
        <v>130</v>
      </c>
      <c r="J1939" s="20">
        <v>100</v>
      </c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</row>
    <row r="1940" spans="1:76" x14ac:dyDescent="0.2">
      <c r="A1940" s="25"/>
      <c r="B1940" s="25" t="s">
        <v>1232</v>
      </c>
      <c r="C1940" s="20">
        <v>219</v>
      </c>
      <c r="D1940" s="20">
        <v>7.5</v>
      </c>
      <c r="E1940" s="20">
        <v>219</v>
      </c>
      <c r="F1940" s="20">
        <v>7.5</v>
      </c>
      <c r="G1940" s="21">
        <f t="shared" si="45"/>
        <v>3.2850000000000001</v>
      </c>
      <c r="H1940" s="22">
        <v>1988</v>
      </c>
      <c r="I1940" s="23" t="s">
        <v>130</v>
      </c>
      <c r="J1940" s="20">
        <v>100</v>
      </c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</row>
    <row r="1941" spans="1:76" x14ac:dyDescent="0.2">
      <c r="A1941" s="25" t="s">
        <v>268</v>
      </c>
      <c r="B1941" s="25" t="s">
        <v>1233</v>
      </c>
      <c r="C1941" s="20">
        <v>219</v>
      </c>
      <c r="D1941" s="20">
        <v>81.900000000000006</v>
      </c>
      <c r="E1941" s="20">
        <v>219</v>
      </c>
      <c r="F1941" s="20">
        <v>81.900000000000006</v>
      </c>
      <c r="G1941" s="21">
        <f t="shared" si="45"/>
        <v>35.872199999999999</v>
      </c>
      <c r="H1941" s="22">
        <v>1988</v>
      </c>
      <c r="I1941" s="23" t="s">
        <v>130</v>
      </c>
      <c r="J1941" s="20">
        <v>100</v>
      </c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</row>
    <row r="1942" spans="1:76" x14ac:dyDescent="0.2">
      <c r="A1942" s="25" t="s">
        <v>1234</v>
      </c>
      <c r="B1942" s="25" t="s">
        <v>1235</v>
      </c>
      <c r="C1942" s="20">
        <v>159</v>
      </c>
      <c r="D1942" s="20">
        <v>91.5</v>
      </c>
      <c r="E1942" s="20">
        <v>159</v>
      </c>
      <c r="F1942" s="20">
        <v>91.5</v>
      </c>
      <c r="G1942" s="21">
        <f t="shared" si="45"/>
        <v>29.097000000000001</v>
      </c>
      <c r="H1942" s="22">
        <v>1988</v>
      </c>
      <c r="I1942" s="23" t="s">
        <v>130</v>
      </c>
      <c r="J1942" s="20">
        <v>100</v>
      </c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</row>
    <row r="1943" spans="1:76" x14ac:dyDescent="0.2">
      <c r="A1943" s="25" t="s">
        <v>627</v>
      </c>
      <c r="B1943" s="25" t="s">
        <v>1236</v>
      </c>
      <c r="C1943" s="20">
        <v>159</v>
      </c>
      <c r="D1943" s="20">
        <v>39</v>
      </c>
      <c r="E1943" s="20">
        <v>159</v>
      </c>
      <c r="F1943" s="20">
        <v>39</v>
      </c>
      <c r="G1943" s="21">
        <f t="shared" si="45"/>
        <v>12.402000000000001</v>
      </c>
      <c r="H1943" s="22">
        <v>1988</v>
      </c>
      <c r="I1943" s="23" t="s">
        <v>130</v>
      </c>
      <c r="J1943" s="20">
        <v>100</v>
      </c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</row>
    <row r="1944" spans="1:76" x14ac:dyDescent="0.2">
      <c r="A1944" s="25" t="s">
        <v>169</v>
      </c>
      <c r="B1944" s="25" t="s">
        <v>1237</v>
      </c>
      <c r="C1944" s="20">
        <v>159</v>
      </c>
      <c r="D1944" s="20">
        <v>26.5</v>
      </c>
      <c r="E1944" s="20">
        <v>159</v>
      </c>
      <c r="F1944" s="20">
        <v>26.5</v>
      </c>
      <c r="G1944" s="21">
        <f t="shared" si="45"/>
        <v>8.4269999999999996</v>
      </c>
      <c r="H1944" s="22">
        <v>1988</v>
      </c>
      <c r="I1944" s="23" t="s">
        <v>130</v>
      </c>
      <c r="J1944" s="20">
        <v>100</v>
      </c>
    </row>
    <row r="1945" spans="1:76" x14ac:dyDescent="0.2">
      <c r="A1945" s="25"/>
      <c r="B1945" s="25" t="s">
        <v>1237</v>
      </c>
      <c r="C1945" s="20">
        <v>159</v>
      </c>
      <c r="D1945" s="20">
        <v>26</v>
      </c>
      <c r="E1945" s="20">
        <v>159</v>
      </c>
      <c r="F1945" s="20">
        <v>26</v>
      </c>
      <c r="G1945" s="21">
        <f t="shared" si="45"/>
        <v>8.2680000000000007</v>
      </c>
      <c r="H1945" s="22">
        <v>1988</v>
      </c>
      <c r="I1945" s="23" t="s">
        <v>33</v>
      </c>
      <c r="J1945" s="20">
        <v>100</v>
      </c>
    </row>
    <row r="1946" spans="1:76" x14ac:dyDescent="0.2">
      <c r="A1946" s="25" t="s">
        <v>1238</v>
      </c>
      <c r="B1946" s="25" t="s">
        <v>1237</v>
      </c>
      <c r="C1946" s="20">
        <v>133</v>
      </c>
      <c r="D1946" s="20">
        <v>97.3</v>
      </c>
      <c r="E1946" s="20">
        <v>133</v>
      </c>
      <c r="F1946" s="20">
        <v>97.3</v>
      </c>
      <c r="G1946" s="21">
        <f t="shared" si="45"/>
        <v>25.881800000000002</v>
      </c>
      <c r="H1946" s="22">
        <v>2011</v>
      </c>
      <c r="I1946" s="23" t="s">
        <v>23</v>
      </c>
      <c r="J1946" s="20">
        <v>28</v>
      </c>
    </row>
    <row r="1947" spans="1:76" x14ac:dyDescent="0.2">
      <c r="A1947" s="25" t="s">
        <v>279</v>
      </c>
      <c r="B1947" s="25" t="s">
        <v>1239</v>
      </c>
      <c r="C1947" s="20">
        <v>108</v>
      </c>
      <c r="D1947" s="20">
        <v>38</v>
      </c>
      <c r="E1947" s="20">
        <v>108</v>
      </c>
      <c r="F1947" s="20">
        <v>38</v>
      </c>
      <c r="G1947" s="21">
        <f t="shared" si="45"/>
        <v>8.2080000000000002</v>
      </c>
      <c r="H1947" s="22">
        <v>1988</v>
      </c>
      <c r="I1947" s="23" t="s">
        <v>33</v>
      </c>
      <c r="J1947" s="20">
        <v>100</v>
      </c>
    </row>
    <row r="1948" spans="1:76" x14ac:dyDescent="0.2">
      <c r="A1948" s="25" t="s">
        <v>1240</v>
      </c>
      <c r="B1948" s="25" t="s">
        <v>1241</v>
      </c>
      <c r="C1948" s="20">
        <v>108</v>
      </c>
      <c r="D1948" s="20">
        <v>32.5</v>
      </c>
      <c r="E1948" s="20">
        <v>108</v>
      </c>
      <c r="F1948" s="20">
        <v>32.5</v>
      </c>
      <c r="G1948" s="21">
        <f t="shared" si="45"/>
        <v>7.02</v>
      </c>
      <c r="H1948" s="22">
        <v>1988</v>
      </c>
      <c r="I1948" s="23" t="s">
        <v>23</v>
      </c>
      <c r="J1948" s="20">
        <v>100</v>
      </c>
    </row>
    <row r="1949" spans="1:76" x14ac:dyDescent="0.2">
      <c r="A1949" s="25" t="s">
        <v>1242</v>
      </c>
      <c r="B1949" s="25" t="s">
        <v>1243</v>
      </c>
      <c r="C1949" s="20">
        <v>108</v>
      </c>
      <c r="D1949" s="20">
        <v>19.5</v>
      </c>
      <c r="E1949" s="20">
        <v>108</v>
      </c>
      <c r="F1949" s="20">
        <v>19.5</v>
      </c>
      <c r="G1949" s="21">
        <f t="shared" si="45"/>
        <v>4.2119999999999997</v>
      </c>
      <c r="H1949" s="22">
        <v>1988</v>
      </c>
      <c r="I1949" s="23" t="s">
        <v>33</v>
      </c>
      <c r="J1949" s="20">
        <v>100</v>
      </c>
    </row>
    <row r="1950" spans="1:76" x14ac:dyDescent="0.2">
      <c r="A1950" s="25" t="s">
        <v>1244</v>
      </c>
      <c r="B1950" s="25" t="s">
        <v>1245</v>
      </c>
      <c r="C1950" s="20">
        <v>89</v>
      </c>
      <c r="D1950" s="20">
        <v>38.5</v>
      </c>
      <c r="E1950" s="20">
        <v>89</v>
      </c>
      <c r="F1950" s="20">
        <v>38.5</v>
      </c>
      <c r="G1950" s="21">
        <f t="shared" si="45"/>
        <v>6.8529999999999998</v>
      </c>
      <c r="H1950" s="22">
        <v>1988</v>
      </c>
      <c r="I1950" s="23" t="s">
        <v>33</v>
      </c>
      <c r="J1950" s="20">
        <v>100</v>
      </c>
    </row>
    <row r="1951" spans="1:76" x14ac:dyDescent="0.2">
      <c r="A1951" s="25" t="s">
        <v>1246</v>
      </c>
      <c r="B1951" s="25" t="s">
        <v>1247</v>
      </c>
      <c r="C1951" s="20">
        <v>76</v>
      </c>
      <c r="D1951" s="20">
        <v>6</v>
      </c>
      <c r="E1951" s="20">
        <v>76</v>
      </c>
      <c r="F1951" s="20">
        <v>6</v>
      </c>
      <c r="G1951" s="21">
        <f t="shared" si="45"/>
        <v>0.91199999999999992</v>
      </c>
      <c r="H1951" s="22">
        <v>1988</v>
      </c>
      <c r="I1951" s="23" t="s">
        <v>33</v>
      </c>
      <c r="J1951" s="20">
        <v>100</v>
      </c>
    </row>
    <row r="1952" spans="1:76" x14ac:dyDescent="0.2">
      <c r="A1952" s="25" t="s">
        <v>1248</v>
      </c>
      <c r="B1952" s="25" t="s">
        <v>1249</v>
      </c>
      <c r="C1952" s="20">
        <v>76</v>
      </c>
      <c r="D1952" s="20">
        <v>9.5</v>
      </c>
      <c r="E1952" s="20">
        <v>76</v>
      </c>
      <c r="F1952" s="20">
        <v>9.5</v>
      </c>
      <c r="G1952" s="21">
        <f t="shared" si="45"/>
        <v>1.444</v>
      </c>
      <c r="H1952" s="22">
        <v>2018</v>
      </c>
      <c r="I1952" s="23" t="s">
        <v>33</v>
      </c>
      <c r="J1952" s="20">
        <v>0</v>
      </c>
    </row>
    <row r="1953" spans="1:76" x14ac:dyDescent="0.2">
      <c r="A1953" s="25" t="s">
        <v>1248</v>
      </c>
      <c r="B1953" s="25" t="s">
        <v>1249</v>
      </c>
      <c r="C1953" s="20">
        <v>57</v>
      </c>
      <c r="D1953" s="20">
        <v>2.5</v>
      </c>
      <c r="E1953" s="20">
        <v>57</v>
      </c>
      <c r="F1953" s="20">
        <v>2.5</v>
      </c>
      <c r="G1953" s="21">
        <f t="shared" si="45"/>
        <v>0.28500000000000003</v>
      </c>
      <c r="H1953" s="22">
        <v>2018</v>
      </c>
      <c r="I1953" s="23" t="s">
        <v>33</v>
      </c>
      <c r="J1953" s="20">
        <v>0</v>
      </c>
    </row>
    <row r="1954" spans="1:76" x14ac:dyDescent="0.2">
      <c r="A1954" s="25" t="s">
        <v>1250</v>
      </c>
      <c r="B1954" s="25" t="s">
        <v>27</v>
      </c>
      <c r="C1954" s="25">
        <v>89</v>
      </c>
      <c r="D1954" s="20">
        <v>12</v>
      </c>
      <c r="E1954" s="25">
        <v>89</v>
      </c>
      <c r="F1954" s="20">
        <v>12</v>
      </c>
      <c r="G1954" s="21">
        <f t="shared" si="45"/>
        <v>2.1360000000000001</v>
      </c>
      <c r="H1954" s="22">
        <v>1988</v>
      </c>
      <c r="I1954" s="23" t="s">
        <v>33</v>
      </c>
      <c r="J1954" s="20">
        <v>100</v>
      </c>
    </row>
    <row r="1955" spans="1:76" x14ac:dyDescent="0.2">
      <c r="A1955" s="25" t="s">
        <v>1251</v>
      </c>
      <c r="B1955" s="25" t="s">
        <v>1252</v>
      </c>
      <c r="C1955" s="20">
        <v>108</v>
      </c>
      <c r="D1955" s="20">
        <v>30</v>
      </c>
      <c r="E1955" s="20">
        <v>108</v>
      </c>
      <c r="F1955" s="20">
        <v>30</v>
      </c>
      <c r="G1955" s="21">
        <f t="shared" si="45"/>
        <v>6.4799999999999995</v>
      </c>
      <c r="H1955" s="22">
        <v>1988</v>
      </c>
      <c r="I1955" s="23" t="s">
        <v>33</v>
      </c>
      <c r="J1955" s="20">
        <v>100</v>
      </c>
    </row>
    <row r="1956" spans="1:76" x14ac:dyDescent="0.2">
      <c r="A1956" s="25" t="s">
        <v>1253</v>
      </c>
      <c r="B1956" s="25" t="s">
        <v>1252</v>
      </c>
      <c r="C1956" s="20">
        <v>89</v>
      </c>
      <c r="D1956" s="20">
        <v>4</v>
      </c>
      <c r="E1956" s="20">
        <v>89</v>
      </c>
      <c r="F1956" s="20">
        <v>4</v>
      </c>
      <c r="G1956" s="21">
        <f t="shared" si="45"/>
        <v>0.71199999999999997</v>
      </c>
      <c r="H1956" s="22">
        <v>1988</v>
      </c>
      <c r="I1956" s="23" t="s">
        <v>33</v>
      </c>
      <c r="J1956" s="20">
        <v>100</v>
      </c>
    </row>
    <row r="1957" spans="1:76" s="81" customFormat="1" x14ac:dyDescent="0.2">
      <c r="A1957" s="25"/>
      <c r="B1957" s="25" t="s">
        <v>1252</v>
      </c>
      <c r="C1957" s="20">
        <v>76</v>
      </c>
      <c r="D1957" s="20">
        <v>8</v>
      </c>
      <c r="E1957" s="20">
        <v>76</v>
      </c>
      <c r="F1957" s="20">
        <v>8</v>
      </c>
      <c r="G1957" s="21">
        <f t="shared" si="45"/>
        <v>1.216</v>
      </c>
      <c r="H1957" s="22">
        <v>2014</v>
      </c>
      <c r="I1957" s="23" t="s">
        <v>33</v>
      </c>
      <c r="J1957" s="20">
        <v>16</v>
      </c>
      <c r="K1957" s="80"/>
      <c r="L1957" s="80"/>
      <c r="M1957" s="80"/>
      <c r="N1957" s="80"/>
      <c r="O1957" s="80"/>
      <c r="P1957" s="80"/>
      <c r="Q1957" s="80"/>
      <c r="R1957" s="80"/>
      <c r="S1957" s="80"/>
      <c r="T1957" s="80"/>
      <c r="U1957" s="80"/>
      <c r="V1957" s="80"/>
      <c r="W1957" s="80"/>
      <c r="X1957" s="80"/>
      <c r="Y1957" s="80"/>
      <c r="Z1957" s="80"/>
      <c r="AA1957" s="80"/>
      <c r="AB1957" s="80"/>
      <c r="AC1957" s="80"/>
      <c r="AD1957" s="80"/>
      <c r="AE1957" s="80"/>
      <c r="AF1957" s="80"/>
      <c r="AG1957" s="80"/>
      <c r="AH1957" s="80"/>
      <c r="AI1957" s="80"/>
      <c r="AJ1957" s="80"/>
      <c r="AK1957" s="80"/>
      <c r="AL1957" s="80"/>
      <c r="AM1957" s="80"/>
      <c r="AN1957" s="80"/>
      <c r="AO1957" s="80"/>
      <c r="AP1957" s="80"/>
      <c r="AQ1957" s="80"/>
      <c r="AR1957" s="80"/>
      <c r="AS1957" s="80"/>
      <c r="AT1957" s="80"/>
      <c r="AU1957" s="80"/>
      <c r="AV1957" s="80"/>
      <c r="AW1957" s="80"/>
      <c r="AX1957" s="80"/>
      <c r="AY1957" s="80"/>
      <c r="AZ1957" s="80"/>
      <c r="BA1957" s="80"/>
      <c r="BB1957" s="80"/>
      <c r="BC1957" s="80"/>
      <c r="BD1957" s="80"/>
      <c r="BE1957" s="80"/>
      <c r="BF1957" s="80"/>
      <c r="BG1957" s="80"/>
      <c r="BH1957" s="80"/>
      <c r="BI1957" s="80"/>
      <c r="BJ1957" s="80"/>
      <c r="BK1957" s="80"/>
      <c r="BL1957" s="80"/>
      <c r="BM1957" s="80"/>
      <c r="BN1957" s="80"/>
      <c r="BO1957" s="80"/>
      <c r="BP1957" s="80"/>
      <c r="BQ1957" s="80"/>
      <c r="BR1957" s="80"/>
      <c r="BS1957" s="80"/>
      <c r="BT1957" s="80"/>
      <c r="BU1957" s="80"/>
      <c r="BV1957" s="80"/>
      <c r="BW1957" s="80"/>
      <c r="BX1957" s="80"/>
    </row>
    <row r="1958" spans="1:76" x14ac:dyDescent="0.2">
      <c r="A1958" s="25" t="s">
        <v>1254</v>
      </c>
      <c r="B1958" s="25" t="s">
        <v>1252</v>
      </c>
      <c r="C1958" s="20">
        <v>32</v>
      </c>
      <c r="D1958" s="20">
        <v>7</v>
      </c>
      <c r="E1958" s="20">
        <v>32</v>
      </c>
      <c r="F1958" s="20">
        <v>7</v>
      </c>
      <c r="G1958" s="21">
        <f t="shared" si="45"/>
        <v>0.44800000000000001</v>
      </c>
      <c r="H1958" s="22">
        <v>1988</v>
      </c>
      <c r="I1958" s="23" t="s">
        <v>33</v>
      </c>
      <c r="J1958" s="20">
        <v>100</v>
      </c>
    </row>
    <row r="1959" spans="1:76" ht="22.5" x14ac:dyDescent="0.2">
      <c r="A1959" s="25" t="s">
        <v>1255</v>
      </c>
      <c r="B1959" s="200" t="s">
        <v>57</v>
      </c>
      <c r="C1959" s="20">
        <v>89</v>
      </c>
      <c r="D1959" s="20">
        <v>36</v>
      </c>
      <c r="E1959" s="20">
        <v>89</v>
      </c>
      <c r="F1959" s="20">
        <v>36</v>
      </c>
      <c r="G1959" s="21">
        <f t="shared" si="45"/>
        <v>6.4079999999999995</v>
      </c>
      <c r="H1959" s="22">
        <v>1993</v>
      </c>
      <c r="I1959" s="23" t="s">
        <v>33</v>
      </c>
      <c r="J1959" s="20">
        <v>100</v>
      </c>
    </row>
    <row r="1960" spans="1:76" x14ac:dyDescent="0.2">
      <c r="A1960" s="25" t="s">
        <v>1256</v>
      </c>
      <c r="B1960" s="25" t="s">
        <v>1257</v>
      </c>
      <c r="C1960" s="20">
        <v>89</v>
      </c>
      <c r="D1960" s="20">
        <v>3.5</v>
      </c>
      <c r="E1960" s="20">
        <v>89</v>
      </c>
      <c r="F1960" s="20">
        <v>3.5</v>
      </c>
      <c r="G1960" s="21">
        <f t="shared" si="45"/>
        <v>0.623</v>
      </c>
      <c r="H1960" s="22">
        <v>1988</v>
      </c>
      <c r="I1960" s="23" t="s">
        <v>33</v>
      </c>
      <c r="J1960" s="20">
        <v>100</v>
      </c>
    </row>
    <row r="1961" spans="1:76" x14ac:dyDescent="0.2">
      <c r="A1961" s="25" t="s">
        <v>1258</v>
      </c>
      <c r="B1961" s="25" t="s">
        <v>1257</v>
      </c>
      <c r="C1961" s="20">
        <v>76</v>
      </c>
      <c r="D1961" s="20">
        <v>15</v>
      </c>
      <c r="E1961" s="20">
        <v>76</v>
      </c>
      <c r="F1961" s="20">
        <v>15</v>
      </c>
      <c r="G1961" s="21">
        <f t="shared" si="45"/>
        <v>2.2799999999999998</v>
      </c>
      <c r="H1961" s="22">
        <v>1988</v>
      </c>
      <c r="I1961" s="23" t="s">
        <v>33</v>
      </c>
      <c r="J1961" s="20">
        <v>100</v>
      </c>
    </row>
    <row r="1962" spans="1:76" x14ac:dyDescent="0.2">
      <c r="A1962" s="25" t="s">
        <v>1259</v>
      </c>
      <c r="B1962" s="25" t="s">
        <v>1257</v>
      </c>
      <c r="C1962" s="20">
        <v>76</v>
      </c>
      <c r="D1962" s="20">
        <v>22.5</v>
      </c>
      <c r="E1962" s="20">
        <v>76</v>
      </c>
      <c r="F1962" s="20">
        <v>22.5</v>
      </c>
      <c r="G1962" s="21">
        <f t="shared" si="45"/>
        <v>3.42</v>
      </c>
      <c r="H1962" s="22">
        <v>1988</v>
      </c>
      <c r="I1962" s="23" t="s">
        <v>33</v>
      </c>
      <c r="J1962" s="20">
        <v>100</v>
      </c>
    </row>
    <row r="1963" spans="1:76" x14ac:dyDescent="0.2">
      <c r="A1963" s="25" t="s">
        <v>1260</v>
      </c>
      <c r="B1963" s="25" t="s">
        <v>1261</v>
      </c>
      <c r="C1963" s="20">
        <v>76</v>
      </c>
      <c r="D1963" s="20">
        <v>3</v>
      </c>
      <c r="E1963" s="20">
        <v>76</v>
      </c>
      <c r="F1963" s="20">
        <v>3</v>
      </c>
      <c r="G1963" s="21">
        <f t="shared" si="45"/>
        <v>0.45599999999999996</v>
      </c>
      <c r="H1963" s="22">
        <v>2016</v>
      </c>
      <c r="I1963" s="23" t="s">
        <v>33</v>
      </c>
      <c r="J1963" s="20">
        <v>8</v>
      </c>
    </row>
    <row r="1964" spans="1:76" x14ac:dyDescent="0.2">
      <c r="A1964" s="25" t="s">
        <v>1262</v>
      </c>
      <c r="B1964" s="25" t="s">
        <v>1263</v>
      </c>
      <c r="C1964" s="20">
        <v>108</v>
      </c>
      <c r="D1964" s="20">
        <v>25</v>
      </c>
      <c r="E1964" s="20">
        <v>108</v>
      </c>
      <c r="F1964" s="20">
        <v>25</v>
      </c>
      <c r="G1964" s="21">
        <f t="shared" si="45"/>
        <v>5.4</v>
      </c>
      <c r="H1964" s="22">
        <v>1988</v>
      </c>
      <c r="I1964" s="23" t="s">
        <v>33</v>
      </c>
      <c r="J1964" s="20">
        <v>100</v>
      </c>
    </row>
    <row r="1965" spans="1:76" x14ac:dyDescent="0.2">
      <c r="A1965" s="25" t="s">
        <v>1264</v>
      </c>
      <c r="B1965" s="25" t="s">
        <v>1265</v>
      </c>
      <c r="C1965" s="20">
        <v>108</v>
      </c>
      <c r="D1965" s="20">
        <v>12.5</v>
      </c>
      <c r="E1965" s="20">
        <v>108</v>
      </c>
      <c r="F1965" s="20">
        <v>12.5</v>
      </c>
      <c r="G1965" s="21">
        <f t="shared" si="45"/>
        <v>2.7</v>
      </c>
      <c r="H1965" s="22">
        <v>1988</v>
      </c>
      <c r="I1965" s="23" t="s">
        <v>33</v>
      </c>
      <c r="J1965" s="20">
        <v>100</v>
      </c>
    </row>
    <row r="1966" spans="1:76" s="36" customFormat="1" x14ac:dyDescent="0.2">
      <c r="A1966" s="31" t="s">
        <v>58</v>
      </c>
      <c r="B1966" s="31"/>
      <c r="C1966" s="39"/>
      <c r="D1966" s="39">
        <f>SUM(D1927:D1965)</f>
        <v>1027.5999999999999</v>
      </c>
      <c r="E1966" s="39"/>
      <c r="F1966" s="39">
        <f>SUM(F1927:F1965)</f>
        <v>1027.5999999999999</v>
      </c>
      <c r="G1966" s="39">
        <f>SUM(G1927:G1965)</f>
        <v>339.22740000000005</v>
      </c>
      <c r="H1966" s="39"/>
      <c r="I1966" s="39"/>
      <c r="J1966" s="38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  <c r="BJ1966" s="1"/>
      <c r="BK1966" s="1"/>
      <c r="BL1966" s="1"/>
      <c r="BM1966" s="1"/>
      <c r="BN1966" s="1"/>
      <c r="BO1966" s="1"/>
      <c r="BP1966" s="1"/>
      <c r="BQ1966" s="1"/>
      <c r="BR1966" s="1"/>
      <c r="BS1966" s="1"/>
      <c r="BT1966" s="1"/>
      <c r="BU1966" s="1"/>
      <c r="BV1966" s="1"/>
      <c r="BW1966" s="1"/>
      <c r="BX1966" s="1"/>
    </row>
    <row r="1967" spans="1:76" s="36" customFormat="1" x14ac:dyDescent="0.2">
      <c r="A1967" s="37" t="s">
        <v>59</v>
      </c>
      <c r="B1967" s="37"/>
      <c r="C1967" s="39"/>
      <c r="D1967" s="39"/>
      <c r="E1967" s="39"/>
      <c r="F1967" s="39"/>
      <c r="G1967" s="39"/>
      <c r="H1967" s="39"/>
      <c r="I1967" s="39"/>
      <c r="J1967" s="38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  <c r="BJ1967" s="1"/>
      <c r="BK1967" s="1"/>
      <c r="BL1967" s="1"/>
      <c r="BM1967" s="1"/>
      <c r="BN1967" s="1"/>
      <c r="BO1967" s="1"/>
      <c r="BP1967" s="1"/>
      <c r="BQ1967" s="1"/>
      <c r="BR1967" s="1"/>
      <c r="BS1967" s="1"/>
      <c r="BT1967" s="1"/>
      <c r="BU1967" s="1"/>
      <c r="BV1967" s="1"/>
      <c r="BW1967" s="1"/>
      <c r="BX1967" s="1"/>
    </row>
    <row r="1968" spans="1:76" s="36" customFormat="1" x14ac:dyDescent="0.2">
      <c r="A1968" s="37" t="s">
        <v>60</v>
      </c>
      <c r="B1968" s="37"/>
      <c r="C1968" s="39"/>
      <c r="D1968" s="39">
        <f>D1966-D1969</f>
        <v>1027.5999999999999</v>
      </c>
      <c r="E1968" s="39"/>
      <c r="F1968" s="39">
        <f>F1966-F1969</f>
        <v>1027.5999999999999</v>
      </c>
      <c r="G1968" s="39"/>
      <c r="H1968" s="39"/>
      <c r="I1968" s="39"/>
      <c r="J1968" s="38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  <c r="BJ1968" s="1"/>
      <c r="BK1968" s="1"/>
      <c r="BL1968" s="1"/>
      <c r="BM1968" s="1"/>
      <c r="BN1968" s="1"/>
      <c r="BO1968" s="1"/>
      <c r="BP1968" s="1"/>
      <c r="BQ1968" s="1"/>
      <c r="BR1968" s="1"/>
      <c r="BS1968" s="1"/>
      <c r="BT1968" s="1"/>
      <c r="BU1968" s="1"/>
      <c r="BV1968" s="1"/>
      <c r="BW1968" s="1"/>
      <c r="BX1968" s="1"/>
    </row>
    <row r="1969" spans="1:76" s="36" customFormat="1" x14ac:dyDescent="0.2">
      <c r="A1969" s="37" t="s">
        <v>24</v>
      </c>
      <c r="B1969" s="37"/>
      <c r="C1969" s="39"/>
      <c r="D1969" s="39">
        <f>SUMIF(A1927:A1965,"ГВС",D1927:D1965)</f>
        <v>0</v>
      </c>
      <c r="E1969" s="39"/>
      <c r="F1969" s="39">
        <f>SUMIF(A1927:A1965,"ГВС",F1927:F1965)</f>
        <v>0</v>
      </c>
      <c r="G1969" s="39"/>
      <c r="H1969" s="39"/>
      <c r="I1969" s="39"/>
      <c r="J1969" s="38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  <c r="BJ1969" s="1"/>
      <c r="BK1969" s="1"/>
      <c r="BL1969" s="1"/>
      <c r="BM1969" s="1"/>
      <c r="BN1969" s="1"/>
      <c r="BO1969" s="1"/>
      <c r="BP1969" s="1"/>
      <c r="BQ1969" s="1"/>
      <c r="BR1969" s="1"/>
      <c r="BS1969" s="1"/>
      <c r="BT1969" s="1"/>
      <c r="BU1969" s="1"/>
      <c r="BV1969" s="1"/>
      <c r="BW1969" s="1"/>
      <c r="BX1969" s="1"/>
    </row>
    <row r="1970" spans="1:76" s="36" customFormat="1" x14ac:dyDescent="0.2">
      <c r="A1970" s="31" t="s">
        <v>61</v>
      </c>
      <c r="B1970" s="40"/>
      <c r="C1970" s="291">
        <f>D1966+F1966</f>
        <v>2055.1999999999998</v>
      </c>
      <c r="D1970" s="292"/>
      <c r="E1970" s="292"/>
      <c r="F1970" s="293"/>
      <c r="G1970" s="50"/>
      <c r="H1970" s="39"/>
      <c r="I1970" s="39"/>
      <c r="J1970" s="42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  <c r="BJ1970" s="1"/>
      <c r="BK1970" s="1"/>
      <c r="BL1970" s="1"/>
      <c r="BM1970" s="1"/>
      <c r="BN1970" s="1"/>
      <c r="BO1970" s="1"/>
      <c r="BP1970" s="1"/>
      <c r="BQ1970" s="1"/>
      <c r="BR1970" s="1"/>
      <c r="BS1970" s="1"/>
      <c r="BT1970" s="1"/>
      <c r="BU1970" s="1"/>
      <c r="BV1970" s="1"/>
      <c r="BW1970" s="1"/>
      <c r="BX1970" s="1"/>
    </row>
    <row r="1971" spans="1:76" ht="15" x14ac:dyDescent="0.2">
      <c r="A1971" s="14" t="s">
        <v>1266</v>
      </c>
      <c r="B1971" s="14"/>
      <c r="C1971" s="15"/>
      <c r="D1971" s="14"/>
      <c r="E1971" s="15"/>
      <c r="F1971" s="14"/>
      <c r="G1971" s="14"/>
      <c r="H1971" s="15"/>
      <c r="I1971" s="14"/>
      <c r="J1971" s="24"/>
    </row>
    <row r="1972" spans="1:76" x14ac:dyDescent="0.2">
      <c r="A1972" s="25" t="s">
        <v>233</v>
      </c>
      <c r="B1972" s="89">
        <v>419</v>
      </c>
      <c r="C1972" s="20">
        <v>108</v>
      </c>
      <c r="D1972" s="20">
        <v>30.3</v>
      </c>
      <c r="E1972" s="20">
        <v>108</v>
      </c>
      <c r="F1972" s="20">
        <v>30.3</v>
      </c>
      <c r="G1972" s="21">
        <f t="shared" ref="G1972:G1983" si="46">((C1972/1000)*D1972)+((E1972/1000)*F1972)</f>
        <v>6.5448000000000004</v>
      </c>
      <c r="H1972" s="201">
        <v>1991</v>
      </c>
      <c r="I1972" s="201" t="s">
        <v>23</v>
      </c>
      <c r="J1972" s="20">
        <v>100</v>
      </c>
    </row>
    <row r="1973" spans="1:76" x14ac:dyDescent="0.2">
      <c r="A1973" s="25" t="s">
        <v>622</v>
      </c>
      <c r="B1973" s="89">
        <v>452</v>
      </c>
      <c r="C1973" s="20">
        <v>76</v>
      </c>
      <c r="D1973" s="20">
        <v>20</v>
      </c>
      <c r="E1973" s="20">
        <v>76</v>
      </c>
      <c r="F1973" s="20">
        <v>20</v>
      </c>
      <c r="G1973" s="21">
        <f t="shared" si="46"/>
        <v>3.04</v>
      </c>
      <c r="H1973" s="201">
        <v>1991</v>
      </c>
      <c r="I1973" s="201" t="s">
        <v>23</v>
      </c>
      <c r="J1973" s="20">
        <v>100</v>
      </c>
    </row>
    <row r="1974" spans="1:76" x14ac:dyDescent="0.2">
      <c r="A1974" s="25" t="s">
        <v>300</v>
      </c>
      <c r="B1974" s="89">
        <v>478</v>
      </c>
      <c r="C1974" s="20">
        <v>76</v>
      </c>
      <c r="D1974" s="20">
        <v>127</v>
      </c>
      <c r="E1974" s="20">
        <v>76</v>
      </c>
      <c r="F1974" s="20">
        <v>127</v>
      </c>
      <c r="G1974" s="21">
        <f t="shared" si="46"/>
        <v>19.303999999999998</v>
      </c>
      <c r="H1974" s="201">
        <v>1991</v>
      </c>
      <c r="I1974" s="201" t="s">
        <v>23</v>
      </c>
      <c r="J1974" s="20">
        <v>100</v>
      </c>
    </row>
    <row r="1975" spans="1:76" x14ac:dyDescent="0.2">
      <c r="A1975" s="25" t="s">
        <v>301</v>
      </c>
      <c r="B1975" s="89">
        <v>492</v>
      </c>
      <c r="C1975" s="20">
        <v>76</v>
      </c>
      <c r="D1975" s="20">
        <v>6</v>
      </c>
      <c r="E1975" s="20">
        <v>76</v>
      </c>
      <c r="F1975" s="20">
        <v>6</v>
      </c>
      <c r="G1975" s="21">
        <f t="shared" si="46"/>
        <v>0.91199999999999992</v>
      </c>
      <c r="H1975" s="201">
        <v>1991</v>
      </c>
      <c r="I1975" s="201" t="s">
        <v>23</v>
      </c>
      <c r="J1975" s="20">
        <v>100</v>
      </c>
    </row>
    <row r="1976" spans="1:76" x14ac:dyDescent="0.2">
      <c r="A1976" s="25" t="s">
        <v>623</v>
      </c>
      <c r="B1976" s="89">
        <v>502</v>
      </c>
      <c r="C1976" s="20">
        <v>76</v>
      </c>
      <c r="D1976" s="20">
        <v>20</v>
      </c>
      <c r="E1976" s="20">
        <v>76</v>
      </c>
      <c r="F1976" s="20">
        <v>20</v>
      </c>
      <c r="G1976" s="21">
        <f t="shared" si="46"/>
        <v>3.04</v>
      </c>
      <c r="H1976" s="201">
        <v>1991</v>
      </c>
      <c r="I1976" s="201" t="s">
        <v>23</v>
      </c>
      <c r="J1976" s="20">
        <v>100</v>
      </c>
    </row>
    <row r="1977" spans="1:76" x14ac:dyDescent="0.2">
      <c r="A1977" s="25" t="s">
        <v>1019</v>
      </c>
      <c r="B1977" s="89">
        <v>512</v>
      </c>
      <c r="C1977" s="20">
        <v>76</v>
      </c>
      <c r="D1977" s="20">
        <v>20</v>
      </c>
      <c r="E1977" s="20">
        <v>76</v>
      </c>
      <c r="F1977" s="20">
        <v>20</v>
      </c>
      <c r="G1977" s="21">
        <f t="shared" si="46"/>
        <v>3.04</v>
      </c>
      <c r="H1977" s="201">
        <v>1991</v>
      </c>
      <c r="I1977" s="201" t="s">
        <v>23</v>
      </c>
      <c r="J1977" s="20">
        <v>100</v>
      </c>
    </row>
    <row r="1978" spans="1:76" x14ac:dyDescent="0.2">
      <c r="A1978" s="25" t="s">
        <v>1267</v>
      </c>
      <c r="B1978" s="89">
        <v>438</v>
      </c>
      <c r="C1978" s="20">
        <v>76</v>
      </c>
      <c r="D1978" s="20">
        <v>31</v>
      </c>
      <c r="E1978" s="20">
        <v>76</v>
      </c>
      <c r="F1978" s="20">
        <v>31</v>
      </c>
      <c r="G1978" s="21">
        <f t="shared" si="46"/>
        <v>4.7119999999999997</v>
      </c>
      <c r="H1978" s="201">
        <v>1991</v>
      </c>
      <c r="I1978" s="201" t="s">
        <v>23</v>
      </c>
      <c r="J1978" s="20">
        <v>100</v>
      </c>
    </row>
    <row r="1979" spans="1:76" x14ac:dyDescent="0.2">
      <c r="A1979" s="25" t="s">
        <v>1268</v>
      </c>
      <c r="B1979" s="89">
        <v>469</v>
      </c>
      <c r="C1979" s="20">
        <v>57</v>
      </c>
      <c r="D1979" s="20">
        <v>6</v>
      </c>
      <c r="E1979" s="20">
        <v>57</v>
      </c>
      <c r="F1979" s="20">
        <v>6</v>
      </c>
      <c r="G1979" s="21">
        <f t="shared" si="46"/>
        <v>0.68400000000000005</v>
      </c>
      <c r="H1979" s="201">
        <v>1991</v>
      </c>
      <c r="I1979" s="201" t="s">
        <v>23</v>
      </c>
      <c r="J1979" s="20">
        <v>100</v>
      </c>
    </row>
    <row r="1980" spans="1:76" x14ac:dyDescent="0.2">
      <c r="A1980" s="25" t="s">
        <v>1269</v>
      </c>
      <c r="B1980" s="89">
        <v>485</v>
      </c>
      <c r="C1980" s="20">
        <v>57</v>
      </c>
      <c r="D1980" s="20">
        <v>2</v>
      </c>
      <c r="E1980" s="20">
        <v>57</v>
      </c>
      <c r="F1980" s="20">
        <v>2</v>
      </c>
      <c r="G1980" s="21">
        <f t="shared" si="46"/>
        <v>0.22800000000000001</v>
      </c>
      <c r="H1980" s="201">
        <v>1991</v>
      </c>
      <c r="I1980" s="201" t="s">
        <v>23</v>
      </c>
      <c r="J1980" s="20">
        <v>100</v>
      </c>
    </row>
    <row r="1981" spans="1:76" x14ac:dyDescent="0.2">
      <c r="A1981" s="25" t="s">
        <v>1270</v>
      </c>
      <c r="B1981" s="89">
        <v>509</v>
      </c>
      <c r="C1981" s="20">
        <v>57</v>
      </c>
      <c r="D1981" s="20">
        <v>0.3</v>
      </c>
      <c r="E1981" s="20">
        <v>57</v>
      </c>
      <c r="F1981" s="20">
        <v>0.3</v>
      </c>
      <c r="G1981" s="21">
        <f t="shared" si="46"/>
        <v>3.4200000000000001E-2</v>
      </c>
      <c r="H1981" s="201">
        <v>1991</v>
      </c>
      <c r="I1981" s="201" t="s">
        <v>23</v>
      </c>
      <c r="J1981" s="20">
        <v>100</v>
      </c>
    </row>
    <row r="1982" spans="1:76" x14ac:dyDescent="0.2">
      <c r="A1982" s="25" t="s">
        <v>1271</v>
      </c>
      <c r="B1982" s="89">
        <v>673</v>
      </c>
      <c r="C1982" s="20"/>
      <c r="D1982" s="20"/>
      <c r="E1982" s="20"/>
      <c r="F1982" s="20"/>
      <c r="G1982" s="21">
        <f t="shared" si="46"/>
        <v>0</v>
      </c>
      <c r="H1982" s="201">
        <v>1991</v>
      </c>
      <c r="I1982" s="201" t="s">
        <v>23</v>
      </c>
      <c r="J1982" s="20">
        <v>100</v>
      </c>
    </row>
    <row r="1983" spans="1:76" x14ac:dyDescent="0.2">
      <c r="A1983" s="82" t="s">
        <v>1272</v>
      </c>
      <c r="B1983" s="89">
        <v>719</v>
      </c>
      <c r="C1983" s="85">
        <v>76</v>
      </c>
      <c r="D1983" s="85">
        <v>17</v>
      </c>
      <c r="E1983" s="85">
        <v>76</v>
      </c>
      <c r="F1983" s="85">
        <v>17</v>
      </c>
      <c r="G1983" s="21">
        <f t="shared" si="46"/>
        <v>2.5840000000000001</v>
      </c>
      <c r="H1983" s="255">
        <v>1991</v>
      </c>
      <c r="I1983" s="255" t="s">
        <v>23</v>
      </c>
      <c r="J1983" s="20">
        <v>100</v>
      </c>
    </row>
    <row r="1984" spans="1:76" s="36" customFormat="1" x14ac:dyDescent="0.2">
      <c r="A1984" s="31" t="s">
        <v>58</v>
      </c>
      <c r="B1984" s="31"/>
      <c r="C1984" s="39"/>
      <c r="D1984" s="39">
        <f>SUM(D1972:D1983)</f>
        <v>279.60000000000002</v>
      </c>
      <c r="E1984" s="39"/>
      <c r="F1984" s="39">
        <f>SUM(F1972:F1983)</f>
        <v>279.60000000000002</v>
      </c>
      <c r="G1984" s="39">
        <f>SUM(G1972:G1983)</f>
        <v>44.122999999999998</v>
      </c>
      <c r="H1984" s="39"/>
      <c r="I1984" s="39"/>
      <c r="J1984" s="38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  <c r="BJ1984" s="1"/>
      <c r="BK1984" s="1"/>
      <c r="BL1984" s="1"/>
      <c r="BM1984" s="1"/>
      <c r="BN1984" s="1"/>
      <c r="BO1984" s="1"/>
      <c r="BP1984" s="1"/>
      <c r="BQ1984" s="1"/>
      <c r="BR1984" s="1"/>
      <c r="BS1984" s="1"/>
      <c r="BT1984" s="1"/>
      <c r="BU1984" s="1"/>
      <c r="BV1984" s="1"/>
      <c r="BW1984" s="1"/>
      <c r="BX1984" s="1"/>
    </row>
    <row r="1985" spans="1:76" s="36" customFormat="1" x14ac:dyDescent="0.2">
      <c r="A1985" s="37" t="s">
        <v>59</v>
      </c>
      <c r="B1985" s="37"/>
      <c r="C1985" s="39"/>
      <c r="D1985" s="39"/>
      <c r="E1985" s="39"/>
      <c r="F1985" s="39"/>
      <c r="G1985" s="39"/>
      <c r="H1985" s="39"/>
      <c r="I1985" s="39"/>
      <c r="J1985" s="38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  <c r="BJ1985" s="1"/>
      <c r="BK1985" s="1"/>
      <c r="BL1985" s="1"/>
      <c r="BM1985" s="1"/>
      <c r="BN1985" s="1"/>
      <c r="BO1985" s="1"/>
      <c r="BP1985" s="1"/>
      <c r="BQ1985" s="1"/>
      <c r="BR1985" s="1"/>
      <c r="BS1985" s="1"/>
      <c r="BT1985" s="1"/>
      <c r="BU1985" s="1"/>
      <c r="BV1985" s="1"/>
      <c r="BW1985" s="1"/>
      <c r="BX1985" s="1"/>
    </row>
    <row r="1986" spans="1:76" s="36" customFormat="1" x14ac:dyDescent="0.2">
      <c r="A1986" s="37" t="s">
        <v>60</v>
      </c>
      <c r="B1986" s="37"/>
      <c r="C1986" s="39"/>
      <c r="D1986" s="39">
        <f>D1984-D1987</f>
        <v>279.60000000000002</v>
      </c>
      <c r="E1986" s="39"/>
      <c r="F1986" s="39">
        <f>F1984-F1987</f>
        <v>279.60000000000002</v>
      </c>
      <c r="G1986" s="39"/>
      <c r="H1986" s="39"/>
      <c r="I1986" s="39"/>
      <c r="J1986" s="38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  <c r="BJ1986" s="1"/>
      <c r="BK1986" s="1"/>
      <c r="BL1986" s="1"/>
      <c r="BM1986" s="1"/>
      <c r="BN1986" s="1"/>
      <c r="BO1986" s="1"/>
      <c r="BP1986" s="1"/>
      <c r="BQ1986" s="1"/>
      <c r="BR1986" s="1"/>
      <c r="BS1986" s="1"/>
      <c r="BT1986" s="1"/>
      <c r="BU1986" s="1"/>
      <c r="BV1986" s="1"/>
      <c r="BW1986" s="1"/>
      <c r="BX1986" s="1"/>
    </row>
    <row r="1987" spans="1:76" s="36" customFormat="1" x14ac:dyDescent="0.2">
      <c r="A1987" s="37" t="s">
        <v>24</v>
      </c>
      <c r="B1987" s="37"/>
      <c r="C1987" s="39"/>
      <c r="D1987" s="39">
        <f>SUMIF(A1972:A1983,"ГВС",D1972:D1983)</f>
        <v>0</v>
      </c>
      <c r="E1987" s="39"/>
      <c r="F1987" s="39">
        <f>SUMIF(A1972:A1983,"ГВС",F1972:F1983)</f>
        <v>0</v>
      </c>
      <c r="G1987" s="39"/>
      <c r="H1987" s="39"/>
      <c r="I1987" s="39"/>
      <c r="J1987" s="38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  <c r="BJ1987" s="1"/>
      <c r="BK1987" s="1"/>
      <c r="BL1987" s="1"/>
      <c r="BM1987" s="1"/>
      <c r="BN1987" s="1"/>
      <c r="BO1987" s="1"/>
      <c r="BP1987" s="1"/>
      <c r="BQ1987" s="1"/>
      <c r="BR1987" s="1"/>
      <c r="BS1987" s="1"/>
      <c r="BT1987" s="1"/>
      <c r="BU1987" s="1"/>
      <c r="BV1987" s="1"/>
      <c r="BW1987" s="1"/>
      <c r="BX1987" s="1"/>
    </row>
    <row r="1988" spans="1:76" s="36" customFormat="1" x14ac:dyDescent="0.2">
      <c r="A1988" s="31" t="s">
        <v>61</v>
      </c>
      <c r="B1988" s="40"/>
      <c r="C1988" s="291">
        <f>D1984+F1984</f>
        <v>559.20000000000005</v>
      </c>
      <c r="D1988" s="292"/>
      <c r="E1988" s="292"/>
      <c r="F1988" s="293"/>
      <c r="G1988" s="50"/>
      <c r="H1988" s="39"/>
      <c r="I1988" s="39"/>
      <c r="J1988" s="42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  <c r="BJ1988" s="1"/>
      <c r="BK1988" s="1"/>
      <c r="BL1988" s="1"/>
      <c r="BM1988" s="1"/>
      <c r="BN1988" s="1"/>
      <c r="BO1988" s="1"/>
      <c r="BP1988" s="1"/>
      <c r="BQ1988" s="1"/>
      <c r="BR1988" s="1"/>
      <c r="BS1988" s="1"/>
      <c r="BT1988" s="1"/>
      <c r="BU1988" s="1"/>
      <c r="BV1988" s="1"/>
      <c r="BW1988" s="1"/>
      <c r="BX1988" s="1"/>
    </row>
    <row r="1989" spans="1:76" ht="15" x14ac:dyDescent="0.2">
      <c r="A1989" s="14" t="s">
        <v>1273</v>
      </c>
      <c r="B1989" s="14"/>
      <c r="C1989" s="15"/>
      <c r="D1989" s="15"/>
      <c r="E1989" s="15"/>
      <c r="F1989" s="15"/>
      <c r="G1989" s="15"/>
      <c r="H1989" s="15"/>
      <c r="I1989" s="14"/>
      <c r="J1989" s="24"/>
    </row>
    <row r="1990" spans="1:76" x14ac:dyDescent="0.2">
      <c r="A1990" s="25" t="s">
        <v>1274</v>
      </c>
      <c r="B1990" s="25" t="s">
        <v>1275</v>
      </c>
      <c r="C1990" s="20">
        <v>89</v>
      </c>
      <c r="D1990" s="20">
        <v>37.5</v>
      </c>
      <c r="E1990" s="20">
        <v>89</v>
      </c>
      <c r="F1990" s="20">
        <v>37.5</v>
      </c>
      <c r="G1990" s="21">
        <f>((C1990/1000)*D1990)+((E1990/1000)*F1990)</f>
        <v>6.6749999999999998</v>
      </c>
      <c r="H1990" s="22">
        <v>1975</v>
      </c>
      <c r="I1990" s="22" t="s">
        <v>23</v>
      </c>
      <c r="J1990" s="20">
        <v>100</v>
      </c>
    </row>
    <row r="1991" spans="1:76" x14ac:dyDescent="0.2">
      <c r="A1991" s="25" t="s">
        <v>1276</v>
      </c>
      <c r="B1991" s="323" t="s">
        <v>57</v>
      </c>
      <c r="C1991" s="20">
        <v>89</v>
      </c>
      <c r="D1991" s="20">
        <v>285</v>
      </c>
      <c r="E1991" s="20">
        <v>89</v>
      </c>
      <c r="F1991" s="20">
        <v>285</v>
      </c>
      <c r="G1991" s="21">
        <f>((C1991/1000)*D1991)+((E1991/1000)*F1991)</f>
        <v>50.73</v>
      </c>
      <c r="H1991" s="22">
        <v>1994</v>
      </c>
      <c r="I1991" s="23" t="s">
        <v>23</v>
      </c>
      <c r="J1991" s="20">
        <v>96</v>
      </c>
    </row>
    <row r="1992" spans="1:76" x14ac:dyDescent="0.2">
      <c r="A1992" s="25"/>
      <c r="B1992" s="325"/>
      <c r="C1992" s="20">
        <v>89</v>
      </c>
      <c r="D1992" s="20">
        <v>196</v>
      </c>
      <c r="E1992" s="20">
        <v>89</v>
      </c>
      <c r="F1992" s="20">
        <v>196</v>
      </c>
      <c r="G1992" s="21">
        <f>((C1992/1000)*D1992)+((E1992/1000)*F1992)</f>
        <v>34.887999999999998</v>
      </c>
      <c r="H1992" s="22">
        <v>1989</v>
      </c>
      <c r="I1992" s="23" t="s">
        <v>33</v>
      </c>
      <c r="J1992" s="20">
        <v>100</v>
      </c>
    </row>
    <row r="1993" spans="1:76" s="36" customFormat="1" x14ac:dyDescent="0.2">
      <c r="A1993" s="31" t="s">
        <v>58</v>
      </c>
      <c r="B1993" s="31"/>
      <c r="C1993" s="39"/>
      <c r="D1993" s="39">
        <f>SUM(D1990:D1992)</f>
        <v>518.5</v>
      </c>
      <c r="E1993" s="39"/>
      <c r="F1993" s="39">
        <f>SUM(F1990:F1992)</f>
        <v>518.5</v>
      </c>
      <c r="G1993" s="39">
        <f>SUM(G1990:G1992)</f>
        <v>92.292999999999992</v>
      </c>
      <c r="H1993" s="39"/>
      <c r="I1993" s="39"/>
      <c r="J1993" s="38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  <c r="BJ1993" s="1"/>
      <c r="BK1993" s="1"/>
      <c r="BL1993" s="1"/>
      <c r="BM1993" s="1"/>
      <c r="BN1993" s="1"/>
      <c r="BO1993" s="1"/>
      <c r="BP1993" s="1"/>
      <c r="BQ1993" s="1"/>
      <c r="BR1993" s="1"/>
      <c r="BS1993" s="1"/>
      <c r="BT1993" s="1"/>
      <c r="BU1993" s="1"/>
      <c r="BV1993" s="1"/>
      <c r="BW1993" s="1"/>
      <c r="BX1993" s="1"/>
    </row>
    <row r="1994" spans="1:76" s="36" customFormat="1" x14ac:dyDescent="0.2">
      <c r="A1994" s="37" t="s">
        <v>59</v>
      </c>
      <c r="B1994" s="37"/>
      <c r="C1994" s="39"/>
      <c r="D1994" s="39"/>
      <c r="E1994" s="39"/>
      <c r="F1994" s="39"/>
      <c r="G1994" s="39"/>
      <c r="H1994" s="39"/>
      <c r="I1994" s="39"/>
      <c r="J1994" s="38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  <c r="BJ1994" s="1"/>
      <c r="BK1994" s="1"/>
      <c r="BL1994" s="1"/>
      <c r="BM1994" s="1"/>
      <c r="BN1994" s="1"/>
      <c r="BO1994" s="1"/>
      <c r="BP1994" s="1"/>
      <c r="BQ1994" s="1"/>
      <c r="BR1994" s="1"/>
      <c r="BS1994" s="1"/>
      <c r="BT1994" s="1"/>
      <c r="BU1994" s="1"/>
      <c r="BV1994" s="1"/>
      <c r="BW1994" s="1"/>
      <c r="BX1994" s="1"/>
    </row>
    <row r="1995" spans="1:76" s="36" customFormat="1" x14ac:dyDescent="0.2">
      <c r="A1995" s="37" t="s">
        <v>60</v>
      </c>
      <c r="B1995" s="37"/>
      <c r="C1995" s="39"/>
      <c r="D1995" s="39">
        <f>D1993-D1996</f>
        <v>518.5</v>
      </c>
      <c r="E1995" s="39"/>
      <c r="F1995" s="39">
        <f>F1993-F1996</f>
        <v>518.5</v>
      </c>
      <c r="G1995" s="39"/>
      <c r="H1995" s="39"/>
      <c r="I1995" s="39"/>
      <c r="J1995" s="38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  <c r="BJ1995" s="1"/>
      <c r="BK1995" s="1"/>
      <c r="BL1995" s="1"/>
      <c r="BM1995" s="1"/>
      <c r="BN1995" s="1"/>
      <c r="BO1995" s="1"/>
      <c r="BP1995" s="1"/>
      <c r="BQ1995" s="1"/>
      <c r="BR1995" s="1"/>
      <c r="BS1995" s="1"/>
      <c r="BT1995" s="1"/>
      <c r="BU1995" s="1"/>
      <c r="BV1995" s="1"/>
      <c r="BW1995" s="1"/>
      <c r="BX1995" s="1"/>
    </row>
    <row r="1996" spans="1:76" s="36" customFormat="1" x14ac:dyDescent="0.2">
      <c r="A1996" s="37" t="s">
        <v>24</v>
      </c>
      <c r="B1996" s="37"/>
      <c r="C1996" s="39"/>
      <c r="D1996" s="39">
        <f>SUMIF(A1990:A1992,"ГВС",D1990:D1992)</f>
        <v>0</v>
      </c>
      <c r="E1996" s="39"/>
      <c r="F1996" s="39">
        <f>SUMIF(A1990:A1992,"ГВС",F1990:F1992)</f>
        <v>0</v>
      </c>
      <c r="G1996" s="39"/>
      <c r="H1996" s="39"/>
      <c r="I1996" s="39"/>
      <c r="J1996" s="38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  <c r="BJ1996" s="1"/>
      <c r="BK1996" s="1"/>
      <c r="BL1996" s="1"/>
      <c r="BM1996" s="1"/>
      <c r="BN1996" s="1"/>
      <c r="BO1996" s="1"/>
      <c r="BP1996" s="1"/>
      <c r="BQ1996" s="1"/>
      <c r="BR1996" s="1"/>
      <c r="BS1996" s="1"/>
      <c r="BT1996" s="1"/>
      <c r="BU1996" s="1"/>
      <c r="BV1996" s="1"/>
      <c r="BW1996" s="1"/>
      <c r="BX1996" s="1"/>
    </row>
    <row r="1997" spans="1:76" s="36" customFormat="1" x14ac:dyDescent="0.2">
      <c r="A1997" s="31" t="s">
        <v>61</v>
      </c>
      <c r="B1997" s="40"/>
      <c r="C1997" s="291">
        <f>D1993+F1993</f>
        <v>1037</v>
      </c>
      <c r="D1997" s="292"/>
      <c r="E1997" s="292"/>
      <c r="F1997" s="293"/>
      <c r="G1997" s="50"/>
      <c r="H1997" s="39"/>
      <c r="I1997" s="39"/>
      <c r="J1997" s="38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  <c r="BJ1997" s="1"/>
      <c r="BK1997" s="1"/>
      <c r="BL1997" s="1"/>
      <c r="BM1997" s="1"/>
      <c r="BN1997" s="1"/>
      <c r="BO1997" s="1"/>
      <c r="BP1997" s="1"/>
      <c r="BQ1997" s="1"/>
      <c r="BR1997" s="1"/>
      <c r="BS1997" s="1"/>
      <c r="BT1997" s="1"/>
      <c r="BU1997" s="1"/>
      <c r="BV1997" s="1"/>
      <c r="BW1997" s="1"/>
      <c r="BX1997" s="1"/>
    </row>
    <row r="1998" spans="1:76" ht="15" x14ac:dyDescent="0.2">
      <c r="A1998" s="14" t="s">
        <v>1277</v>
      </c>
      <c r="B1998" s="14"/>
      <c r="C1998" s="15"/>
      <c r="D1998" s="15"/>
      <c r="E1998" s="15"/>
      <c r="F1998" s="15"/>
      <c r="G1998" s="15"/>
      <c r="H1998" s="15"/>
      <c r="I1998" s="14"/>
      <c r="J1998" s="24"/>
    </row>
    <row r="1999" spans="1:76" x14ac:dyDescent="0.2">
      <c r="A1999" s="25" t="s">
        <v>1278</v>
      </c>
      <c r="B1999" s="323" t="s">
        <v>57</v>
      </c>
      <c r="C1999" s="20">
        <v>89</v>
      </c>
      <c r="D1999" s="20">
        <v>20</v>
      </c>
      <c r="E1999" s="20">
        <v>89</v>
      </c>
      <c r="F1999" s="20">
        <v>20</v>
      </c>
      <c r="G1999" s="21">
        <f>((C1999/1000)*D1999)+((E1999/1000)*F1999)</f>
        <v>3.5599999999999996</v>
      </c>
      <c r="H1999" s="22">
        <v>1973</v>
      </c>
      <c r="I1999" s="22" t="s">
        <v>23</v>
      </c>
      <c r="J1999" s="20">
        <v>100</v>
      </c>
    </row>
    <row r="2000" spans="1:76" x14ac:dyDescent="0.2">
      <c r="A2000" s="25" t="s">
        <v>1279</v>
      </c>
      <c r="B2000" s="324"/>
      <c r="C2000" s="20">
        <v>57</v>
      </c>
      <c r="D2000" s="20">
        <v>20</v>
      </c>
      <c r="E2000" s="20">
        <v>57</v>
      </c>
      <c r="F2000" s="20">
        <v>20</v>
      </c>
      <c r="G2000" s="21">
        <f>((C2000/1000)*D2000)+((E2000/1000)*F2000)</f>
        <v>2.2800000000000002</v>
      </c>
      <c r="H2000" s="22">
        <v>1973</v>
      </c>
      <c r="I2000" s="22" t="s">
        <v>23</v>
      </c>
      <c r="J2000" s="20">
        <v>100</v>
      </c>
    </row>
    <row r="2001" spans="1:76" x14ac:dyDescent="0.2">
      <c r="A2001" s="25" t="s">
        <v>1280</v>
      </c>
      <c r="B2001" s="324"/>
      <c r="C2001" s="20">
        <v>57</v>
      </c>
      <c r="D2001" s="20">
        <v>90</v>
      </c>
      <c r="E2001" s="20">
        <v>57</v>
      </c>
      <c r="F2001" s="20">
        <v>90</v>
      </c>
      <c r="G2001" s="21">
        <f>((C2001/1000)*D2001)+((E2001/1000)*F2001)</f>
        <v>10.26</v>
      </c>
      <c r="H2001" s="22">
        <v>1973</v>
      </c>
      <c r="I2001" s="22" t="s">
        <v>23</v>
      </c>
      <c r="J2001" s="20">
        <v>100</v>
      </c>
    </row>
    <row r="2002" spans="1:76" x14ac:dyDescent="0.2">
      <c r="A2002" s="25" t="s">
        <v>1281</v>
      </c>
      <c r="B2002" s="325"/>
      <c r="C2002" s="20">
        <v>57</v>
      </c>
      <c r="D2002" s="20">
        <v>25</v>
      </c>
      <c r="E2002" s="20">
        <v>57</v>
      </c>
      <c r="F2002" s="20">
        <v>25</v>
      </c>
      <c r="G2002" s="21">
        <f>((C2002/1000)*D2002)+((E2002/1000)*F2002)</f>
        <v>2.85</v>
      </c>
      <c r="H2002" s="22">
        <v>1973</v>
      </c>
      <c r="I2002" s="22" t="s">
        <v>23</v>
      </c>
      <c r="J2002" s="20">
        <v>100</v>
      </c>
    </row>
    <row r="2003" spans="1:76" s="36" customFormat="1" x14ac:dyDescent="0.2">
      <c r="A2003" s="31" t="s">
        <v>58</v>
      </c>
      <c r="B2003" s="31"/>
      <c r="C2003" s="39"/>
      <c r="D2003" s="39">
        <f>SUM(D1999:D2002)</f>
        <v>155</v>
      </c>
      <c r="E2003" s="39"/>
      <c r="F2003" s="39">
        <f>SUM(F1999:F2002)</f>
        <v>155</v>
      </c>
      <c r="G2003" s="39">
        <f>SUM(G1999:G2002)</f>
        <v>18.950000000000003</v>
      </c>
      <c r="H2003" s="39"/>
      <c r="I2003" s="39"/>
      <c r="J2003" s="38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  <c r="BJ2003" s="1"/>
      <c r="BK2003" s="1"/>
      <c r="BL2003" s="1"/>
      <c r="BM2003" s="1"/>
      <c r="BN2003" s="1"/>
      <c r="BO2003" s="1"/>
      <c r="BP2003" s="1"/>
      <c r="BQ2003" s="1"/>
      <c r="BR2003" s="1"/>
      <c r="BS2003" s="1"/>
      <c r="BT2003" s="1"/>
      <c r="BU2003" s="1"/>
      <c r="BV2003" s="1"/>
      <c r="BW2003" s="1"/>
      <c r="BX2003" s="1"/>
    </row>
    <row r="2004" spans="1:76" s="36" customFormat="1" x14ac:dyDescent="0.2">
      <c r="A2004" s="37" t="s">
        <v>59</v>
      </c>
      <c r="B2004" s="37"/>
      <c r="C2004" s="39"/>
      <c r="D2004" s="39"/>
      <c r="E2004" s="39"/>
      <c r="F2004" s="39"/>
      <c r="G2004" s="39"/>
      <c r="H2004" s="39"/>
      <c r="I2004" s="39"/>
      <c r="J2004" s="38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  <c r="BJ2004" s="1"/>
      <c r="BK2004" s="1"/>
      <c r="BL2004" s="1"/>
      <c r="BM2004" s="1"/>
      <c r="BN2004" s="1"/>
      <c r="BO2004" s="1"/>
      <c r="BP2004" s="1"/>
      <c r="BQ2004" s="1"/>
      <c r="BR2004" s="1"/>
      <c r="BS2004" s="1"/>
      <c r="BT2004" s="1"/>
      <c r="BU2004" s="1"/>
      <c r="BV2004" s="1"/>
      <c r="BW2004" s="1"/>
      <c r="BX2004" s="1"/>
    </row>
    <row r="2005" spans="1:76" s="36" customFormat="1" x14ac:dyDescent="0.2">
      <c r="A2005" s="37" t="s">
        <v>60</v>
      </c>
      <c r="B2005" s="37"/>
      <c r="C2005" s="39"/>
      <c r="D2005" s="39">
        <f>D2003-D2006</f>
        <v>155</v>
      </c>
      <c r="E2005" s="39"/>
      <c r="F2005" s="39">
        <f>F2003-F2006</f>
        <v>155</v>
      </c>
      <c r="G2005" s="39"/>
      <c r="H2005" s="39"/>
      <c r="I2005" s="39"/>
      <c r="J2005" s="38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  <c r="BJ2005" s="1"/>
      <c r="BK2005" s="1"/>
      <c r="BL2005" s="1"/>
      <c r="BM2005" s="1"/>
      <c r="BN2005" s="1"/>
      <c r="BO2005" s="1"/>
      <c r="BP2005" s="1"/>
      <c r="BQ2005" s="1"/>
      <c r="BR2005" s="1"/>
      <c r="BS2005" s="1"/>
      <c r="BT2005" s="1"/>
      <c r="BU2005" s="1"/>
      <c r="BV2005" s="1"/>
      <c r="BW2005" s="1"/>
      <c r="BX2005" s="1"/>
    </row>
    <row r="2006" spans="1:76" s="36" customFormat="1" x14ac:dyDescent="0.2">
      <c r="A2006" s="37" t="s">
        <v>24</v>
      </c>
      <c r="B2006" s="37"/>
      <c r="C2006" s="39"/>
      <c r="D2006" s="39">
        <f>SUMIF(A1999:A2002,"ГВС",D1999:D2002)</f>
        <v>0</v>
      </c>
      <c r="E2006" s="39"/>
      <c r="F2006" s="39">
        <f>SUMIF(A1999:A2002,"ГВС",F1999:F2002)</f>
        <v>0</v>
      </c>
      <c r="G2006" s="39"/>
      <c r="H2006" s="39"/>
      <c r="I2006" s="39"/>
      <c r="J2006" s="38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  <c r="BJ2006" s="1"/>
      <c r="BK2006" s="1"/>
      <c r="BL2006" s="1"/>
      <c r="BM2006" s="1"/>
      <c r="BN2006" s="1"/>
      <c r="BO2006" s="1"/>
      <c r="BP2006" s="1"/>
      <c r="BQ2006" s="1"/>
      <c r="BR2006" s="1"/>
      <c r="BS2006" s="1"/>
      <c r="BT2006" s="1"/>
      <c r="BU2006" s="1"/>
      <c r="BV2006" s="1"/>
      <c r="BW2006" s="1"/>
      <c r="BX2006" s="1"/>
    </row>
    <row r="2007" spans="1:76" s="36" customFormat="1" x14ac:dyDescent="0.2">
      <c r="A2007" s="31" t="s">
        <v>61</v>
      </c>
      <c r="B2007" s="40"/>
      <c r="C2007" s="291">
        <f>D2003+F2003</f>
        <v>310</v>
      </c>
      <c r="D2007" s="292"/>
      <c r="E2007" s="292"/>
      <c r="F2007" s="293"/>
      <c r="G2007" s="50"/>
      <c r="H2007" s="39"/>
      <c r="I2007" s="39"/>
      <c r="J2007" s="38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  <c r="BC2007" s="1"/>
      <c r="BD2007" s="1"/>
      <c r="BE2007" s="1"/>
      <c r="BF2007" s="1"/>
      <c r="BG2007" s="1"/>
      <c r="BH2007" s="1"/>
      <c r="BI2007" s="1"/>
      <c r="BJ2007" s="1"/>
      <c r="BK2007" s="1"/>
      <c r="BL2007" s="1"/>
      <c r="BM2007" s="1"/>
      <c r="BN2007" s="1"/>
      <c r="BO2007" s="1"/>
      <c r="BP2007" s="1"/>
      <c r="BQ2007" s="1"/>
      <c r="BR2007" s="1"/>
      <c r="BS2007" s="1"/>
      <c r="BT2007" s="1"/>
      <c r="BU2007" s="1"/>
      <c r="BV2007" s="1"/>
      <c r="BW2007" s="1"/>
      <c r="BX2007" s="1"/>
    </row>
    <row r="2008" spans="1:76" ht="15" x14ac:dyDescent="0.2">
      <c r="A2008" s="14" t="s">
        <v>1282</v>
      </c>
      <c r="B2008" s="14"/>
      <c r="C2008" s="15"/>
      <c r="D2008" s="15"/>
      <c r="E2008" s="15"/>
      <c r="F2008" s="15"/>
      <c r="G2008" s="15"/>
      <c r="H2008" s="15"/>
      <c r="I2008" s="14"/>
      <c r="J2008" s="24"/>
    </row>
    <row r="2009" spans="1:76" s="81" customFormat="1" x14ac:dyDescent="0.2">
      <c r="A2009" s="25" t="s">
        <v>1283</v>
      </c>
      <c r="B2009" s="25" t="s">
        <v>1284</v>
      </c>
      <c r="C2009" s="25">
        <v>89</v>
      </c>
      <c r="D2009" s="20">
        <f>4.6+2.8</f>
        <v>7.3999999999999995</v>
      </c>
      <c r="E2009" s="25">
        <v>89</v>
      </c>
      <c r="F2009" s="20">
        <f>4.6+2.8</f>
        <v>7.3999999999999995</v>
      </c>
      <c r="G2009" s="21">
        <f t="shared" ref="G2009:G2031" si="47">((C2009/1000)*D2009)+((E2009/1000)*F2009)</f>
        <v>1.3171999999999999</v>
      </c>
      <c r="H2009" s="201">
        <v>2013</v>
      </c>
      <c r="I2009" s="201" t="s">
        <v>23</v>
      </c>
      <c r="J2009" s="20">
        <v>20</v>
      </c>
      <c r="K2009" s="80"/>
      <c r="L2009" s="80"/>
      <c r="M2009" s="80"/>
      <c r="N2009" s="80"/>
      <c r="O2009" s="80"/>
      <c r="P2009" s="80"/>
      <c r="Q2009" s="80"/>
      <c r="R2009" s="80"/>
      <c r="S2009" s="80"/>
      <c r="T2009" s="80"/>
      <c r="U2009" s="80"/>
      <c r="V2009" s="80"/>
      <c r="W2009" s="80"/>
      <c r="X2009" s="80"/>
      <c r="Y2009" s="80"/>
      <c r="Z2009" s="80"/>
      <c r="AA2009" s="80"/>
      <c r="AB2009" s="80"/>
      <c r="AC2009" s="80"/>
      <c r="AD2009" s="80"/>
      <c r="AE2009" s="80"/>
      <c r="AF2009" s="80"/>
      <c r="AG2009" s="80"/>
      <c r="AH2009" s="80"/>
      <c r="AI2009" s="80"/>
      <c r="AJ2009" s="80"/>
      <c r="AK2009" s="80"/>
      <c r="AL2009" s="80"/>
      <c r="AM2009" s="80"/>
      <c r="AN2009" s="80"/>
      <c r="AO2009" s="80"/>
      <c r="AP2009" s="80"/>
      <c r="AQ2009" s="80"/>
      <c r="AR2009" s="80"/>
      <c r="AS2009" s="80"/>
      <c r="AT2009" s="80"/>
      <c r="AU2009" s="80"/>
      <c r="AV2009" s="80"/>
      <c r="AW2009" s="80"/>
      <c r="AX2009" s="80"/>
      <c r="AY2009" s="80"/>
      <c r="AZ2009" s="80"/>
      <c r="BA2009" s="80"/>
      <c r="BB2009" s="80"/>
      <c r="BC2009" s="80"/>
      <c r="BD2009" s="80"/>
      <c r="BE2009" s="80"/>
      <c r="BF2009" s="80"/>
      <c r="BG2009" s="80"/>
      <c r="BH2009" s="80"/>
      <c r="BI2009" s="80"/>
      <c r="BJ2009" s="80"/>
      <c r="BK2009" s="80"/>
      <c r="BL2009" s="80"/>
      <c r="BM2009" s="80"/>
      <c r="BN2009" s="80"/>
      <c r="BO2009" s="80"/>
      <c r="BP2009" s="80"/>
      <c r="BQ2009" s="80"/>
      <c r="BR2009" s="80"/>
      <c r="BS2009" s="80"/>
      <c r="BT2009" s="80"/>
      <c r="BU2009" s="80"/>
      <c r="BV2009" s="80"/>
      <c r="BW2009" s="80"/>
      <c r="BX2009" s="80"/>
    </row>
    <row r="2010" spans="1:76" s="81" customFormat="1" x14ac:dyDescent="0.2">
      <c r="A2010" s="25"/>
      <c r="B2010" s="25" t="s">
        <v>1284</v>
      </c>
      <c r="C2010" s="25">
        <v>89</v>
      </c>
      <c r="D2010" s="20">
        <v>26.8</v>
      </c>
      <c r="E2010" s="25">
        <v>89</v>
      </c>
      <c r="F2010" s="20">
        <v>26.8</v>
      </c>
      <c r="G2010" s="21">
        <f t="shared" si="47"/>
        <v>4.7703999999999995</v>
      </c>
      <c r="H2010" s="201">
        <v>2013</v>
      </c>
      <c r="I2010" s="201" t="s">
        <v>21</v>
      </c>
      <c r="J2010" s="20">
        <v>20</v>
      </c>
      <c r="K2010" s="80"/>
      <c r="L2010" s="80"/>
      <c r="M2010" s="80"/>
      <c r="N2010" s="80"/>
      <c r="O2010" s="80"/>
      <c r="P2010" s="80"/>
      <c r="Q2010" s="80"/>
      <c r="R2010" s="80"/>
      <c r="S2010" s="80"/>
      <c r="T2010" s="80"/>
      <c r="U2010" s="80"/>
      <c r="V2010" s="80"/>
      <c r="W2010" s="80"/>
      <c r="X2010" s="80"/>
      <c r="Y2010" s="80"/>
      <c r="Z2010" s="80"/>
      <c r="AA2010" s="80"/>
      <c r="AB2010" s="80"/>
      <c r="AC2010" s="80"/>
      <c r="AD2010" s="80"/>
      <c r="AE2010" s="80"/>
      <c r="AF2010" s="80"/>
      <c r="AG2010" s="80"/>
      <c r="AH2010" s="80"/>
      <c r="AI2010" s="80"/>
      <c r="AJ2010" s="80"/>
      <c r="AK2010" s="80"/>
      <c r="AL2010" s="80"/>
      <c r="AM2010" s="80"/>
      <c r="AN2010" s="80"/>
      <c r="AO2010" s="80"/>
      <c r="AP2010" s="80"/>
      <c r="AQ2010" s="80"/>
      <c r="AR2010" s="80"/>
      <c r="AS2010" s="80"/>
      <c r="AT2010" s="80"/>
      <c r="AU2010" s="80"/>
      <c r="AV2010" s="80"/>
      <c r="AW2010" s="80"/>
      <c r="AX2010" s="80"/>
      <c r="AY2010" s="80"/>
      <c r="AZ2010" s="80"/>
      <c r="BA2010" s="80"/>
      <c r="BB2010" s="80"/>
      <c r="BC2010" s="80"/>
      <c r="BD2010" s="80"/>
      <c r="BE2010" s="80"/>
      <c r="BF2010" s="80"/>
      <c r="BG2010" s="80"/>
      <c r="BH2010" s="80"/>
      <c r="BI2010" s="80"/>
      <c r="BJ2010" s="80"/>
      <c r="BK2010" s="80"/>
      <c r="BL2010" s="80"/>
      <c r="BM2010" s="80"/>
      <c r="BN2010" s="80"/>
      <c r="BO2010" s="80"/>
      <c r="BP2010" s="80"/>
      <c r="BQ2010" s="80"/>
      <c r="BR2010" s="80"/>
      <c r="BS2010" s="80"/>
      <c r="BT2010" s="80"/>
      <c r="BU2010" s="80"/>
      <c r="BV2010" s="80"/>
      <c r="BW2010" s="80"/>
      <c r="BX2010" s="80"/>
    </row>
    <row r="2011" spans="1:76" s="81" customFormat="1" x14ac:dyDescent="0.2">
      <c r="A2011" s="25" t="s">
        <v>1285</v>
      </c>
      <c r="B2011" s="323" t="s">
        <v>1286</v>
      </c>
      <c r="C2011" s="25">
        <v>89</v>
      </c>
      <c r="D2011" s="20">
        <f>82-21</f>
        <v>61</v>
      </c>
      <c r="E2011" s="25">
        <v>89</v>
      </c>
      <c r="F2011" s="20">
        <f>82-21</f>
        <v>61</v>
      </c>
      <c r="G2011" s="21">
        <f t="shared" si="47"/>
        <v>10.857999999999999</v>
      </c>
      <c r="H2011" s="201">
        <v>1962</v>
      </c>
      <c r="I2011" s="201" t="s">
        <v>33</v>
      </c>
      <c r="J2011" s="20">
        <v>20</v>
      </c>
      <c r="K2011" s="80"/>
      <c r="L2011" s="80"/>
      <c r="M2011" s="80"/>
      <c r="N2011" s="80"/>
      <c r="O2011" s="80"/>
      <c r="P2011" s="80"/>
      <c r="Q2011" s="80"/>
      <c r="R2011" s="80"/>
      <c r="S2011" s="80"/>
      <c r="T2011" s="80"/>
      <c r="U2011" s="80"/>
      <c r="V2011" s="80"/>
      <c r="W2011" s="80"/>
      <c r="X2011" s="80"/>
      <c r="Y2011" s="80"/>
      <c r="Z2011" s="80"/>
      <c r="AA2011" s="80"/>
      <c r="AB2011" s="80"/>
      <c r="AC2011" s="80"/>
      <c r="AD2011" s="80"/>
      <c r="AE2011" s="80"/>
      <c r="AF2011" s="80"/>
      <c r="AG2011" s="80"/>
      <c r="AH2011" s="80"/>
      <c r="AI2011" s="80"/>
      <c r="AJ2011" s="80"/>
      <c r="AK2011" s="80"/>
      <c r="AL2011" s="80"/>
      <c r="AM2011" s="80"/>
      <c r="AN2011" s="80"/>
      <c r="AO2011" s="80"/>
      <c r="AP2011" s="80"/>
      <c r="AQ2011" s="80"/>
      <c r="AR2011" s="80"/>
      <c r="AS2011" s="80"/>
      <c r="AT2011" s="80"/>
      <c r="AU2011" s="80"/>
      <c r="AV2011" s="80"/>
      <c r="AW2011" s="80"/>
      <c r="AX2011" s="80"/>
      <c r="AY2011" s="80"/>
      <c r="AZ2011" s="80"/>
      <c r="BA2011" s="80"/>
      <c r="BB2011" s="80"/>
      <c r="BC2011" s="80"/>
      <c r="BD2011" s="80"/>
      <c r="BE2011" s="80"/>
      <c r="BF2011" s="80"/>
      <c r="BG2011" s="80"/>
      <c r="BH2011" s="80"/>
      <c r="BI2011" s="80"/>
      <c r="BJ2011" s="80"/>
      <c r="BK2011" s="80"/>
      <c r="BL2011" s="80"/>
      <c r="BM2011" s="80"/>
      <c r="BN2011" s="80"/>
      <c r="BO2011" s="80"/>
      <c r="BP2011" s="80"/>
      <c r="BQ2011" s="80"/>
      <c r="BR2011" s="80"/>
      <c r="BS2011" s="80"/>
      <c r="BT2011" s="80"/>
      <c r="BU2011" s="80"/>
      <c r="BV2011" s="80"/>
      <c r="BW2011" s="80"/>
      <c r="BX2011" s="80"/>
    </row>
    <row r="2012" spans="1:76" s="81" customFormat="1" x14ac:dyDescent="0.2">
      <c r="A2012" s="25"/>
      <c r="B2012" s="325"/>
      <c r="C2012" s="25">
        <v>89</v>
      </c>
      <c r="D2012" s="20">
        <f>6.6+2.7</f>
        <v>9.3000000000000007</v>
      </c>
      <c r="E2012" s="25">
        <v>89</v>
      </c>
      <c r="F2012" s="20">
        <f>6.6+2.7</f>
        <v>9.3000000000000007</v>
      </c>
      <c r="G2012" s="21">
        <f t="shared" si="47"/>
        <v>1.6554</v>
      </c>
      <c r="H2012" s="201">
        <v>2017</v>
      </c>
      <c r="I2012" s="201" t="s">
        <v>23</v>
      </c>
      <c r="J2012" s="20">
        <v>4</v>
      </c>
      <c r="K2012" s="80"/>
      <c r="L2012" s="80"/>
      <c r="M2012" s="80"/>
      <c r="N2012" s="80"/>
      <c r="O2012" s="80"/>
      <c r="P2012" s="80"/>
      <c r="Q2012" s="80"/>
      <c r="R2012" s="80"/>
      <c r="S2012" s="80"/>
      <c r="T2012" s="80"/>
      <c r="U2012" s="80"/>
      <c r="V2012" s="80"/>
      <c r="W2012" s="80"/>
      <c r="X2012" s="80"/>
      <c r="Y2012" s="80"/>
      <c r="Z2012" s="80"/>
      <c r="AA2012" s="80"/>
      <c r="AB2012" s="80"/>
      <c r="AC2012" s="80"/>
      <c r="AD2012" s="80"/>
      <c r="AE2012" s="80"/>
      <c r="AF2012" s="80"/>
      <c r="AG2012" s="80"/>
      <c r="AH2012" s="80"/>
      <c r="AI2012" s="80"/>
      <c r="AJ2012" s="80"/>
      <c r="AK2012" s="80"/>
      <c r="AL2012" s="80"/>
      <c r="AM2012" s="80"/>
      <c r="AN2012" s="80"/>
      <c r="AO2012" s="80"/>
      <c r="AP2012" s="80"/>
      <c r="AQ2012" s="80"/>
      <c r="AR2012" s="80"/>
      <c r="AS2012" s="80"/>
      <c r="AT2012" s="80"/>
      <c r="AU2012" s="80"/>
      <c r="AV2012" s="80"/>
      <c r="AW2012" s="80"/>
      <c r="AX2012" s="80"/>
      <c r="AY2012" s="80"/>
      <c r="AZ2012" s="80"/>
      <c r="BA2012" s="80"/>
      <c r="BB2012" s="80"/>
      <c r="BC2012" s="80"/>
      <c r="BD2012" s="80"/>
      <c r="BE2012" s="80"/>
      <c r="BF2012" s="80"/>
      <c r="BG2012" s="80"/>
      <c r="BH2012" s="80"/>
      <c r="BI2012" s="80"/>
      <c r="BJ2012" s="80"/>
      <c r="BK2012" s="80"/>
      <c r="BL2012" s="80"/>
      <c r="BM2012" s="80"/>
      <c r="BN2012" s="80"/>
      <c r="BO2012" s="80"/>
      <c r="BP2012" s="80"/>
      <c r="BQ2012" s="80"/>
      <c r="BR2012" s="80"/>
      <c r="BS2012" s="80"/>
      <c r="BT2012" s="80"/>
      <c r="BU2012" s="80"/>
      <c r="BV2012" s="80"/>
      <c r="BW2012" s="80"/>
      <c r="BX2012" s="80"/>
    </row>
    <row r="2013" spans="1:76" x14ac:dyDescent="0.2">
      <c r="A2013" s="25" t="s">
        <v>233</v>
      </c>
      <c r="B2013" s="25" t="s">
        <v>1287</v>
      </c>
      <c r="C2013" s="20">
        <v>159</v>
      </c>
      <c r="D2013" s="20">
        <v>2.11</v>
      </c>
      <c r="E2013" s="20">
        <v>159</v>
      </c>
      <c r="F2013" s="20">
        <v>2.11</v>
      </c>
      <c r="G2013" s="21">
        <f t="shared" si="47"/>
        <v>0.67098000000000002</v>
      </c>
      <c r="H2013" s="201">
        <v>2011</v>
      </c>
      <c r="I2013" s="201" t="s">
        <v>23</v>
      </c>
      <c r="J2013" s="20">
        <v>28</v>
      </c>
    </row>
    <row r="2014" spans="1:76" x14ac:dyDescent="0.2">
      <c r="A2014" s="25" t="s">
        <v>1288</v>
      </c>
      <c r="B2014" s="25" t="s">
        <v>1287</v>
      </c>
      <c r="C2014" s="20">
        <v>89</v>
      </c>
      <c r="D2014" s="20">
        <v>4.46</v>
      </c>
      <c r="E2014" s="20">
        <v>89</v>
      </c>
      <c r="F2014" s="20">
        <v>4.46</v>
      </c>
      <c r="G2014" s="21">
        <f t="shared" si="47"/>
        <v>0.79387999999999992</v>
      </c>
      <c r="H2014" s="201">
        <v>2011</v>
      </c>
      <c r="I2014" s="201" t="s">
        <v>23</v>
      </c>
      <c r="J2014" s="20">
        <v>28</v>
      </c>
    </row>
    <row r="2015" spans="1:76" x14ac:dyDescent="0.2">
      <c r="A2015" s="25"/>
      <c r="B2015" s="25" t="s">
        <v>1287</v>
      </c>
      <c r="C2015" s="20">
        <v>89</v>
      </c>
      <c r="D2015" s="20">
        <v>61</v>
      </c>
      <c r="E2015" s="20">
        <v>89</v>
      </c>
      <c r="F2015" s="20">
        <v>61</v>
      </c>
      <c r="G2015" s="21">
        <f t="shared" si="47"/>
        <v>10.857999999999999</v>
      </c>
      <c r="H2015" s="201">
        <v>1962</v>
      </c>
      <c r="I2015" s="201" t="s">
        <v>33</v>
      </c>
      <c r="J2015" s="20">
        <v>100</v>
      </c>
    </row>
    <row r="2016" spans="1:76" x14ac:dyDescent="0.2">
      <c r="A2016" s="25" t="s">
        <v>1289</v>
      </c>
      <c r="B2016" s="25" t="s">
        <v>1290</v>
      </c>
      <c r="C2016" s="20">
        <v>108</v>
      </c>
      <c r="D2016" s="20">
        <v>6.4</v>
      </c>
      <c r="E2016" s="20">
        <v>108</v>
      </c>
      <c r="F2016" s="20">
        <v>6.4</v>
      </c>
      <c r="G2016" s="21">
        <f t="shared" si="47"/>
        <v>1.3824000000000001</v>
      </c>
      <c r="H2016" s="201">
        <v>2011</v>
      </c>
      <c r="I2016" s="201" t="s">
        <v>23</v>
      </c>
      <c r="J2016" s="20">
        <v>28</v>
      </c>
    </row>
    <row r="2017" spans="1:76" x14ac:dyDescent="0.2">
      <c r="A2017" s="25" t="s">
        <v>99</v>
      </c>
      <c r="B2017" s="25" t="s">
        <v>1290</v>
      </c>
      <c r="C2017" s="20">
        <v>89</v>
      </c>
      <c r="D2017" s="20">
        <v>27</v>
      </c>
      <c r="E2017" s="20">
        <v>89</v>
      </c>
      <c r="F2017" s="20">
        <v>27</v>
      </c>
      <c r="G2017" s="21">
        <f t="shared" si="47"/>
        <v>4.806</v>
      </c>
      <c r="H2017" s="201">
        <v>1965</v>
      </c>
      <c r="I2017" s="201" t="s">
        <v>33</v>
      </c>
      <c r="J2017" s="20">
        <v>100</v>
      </c>
    </row>
    <row r="2018" spans="1:76" x14ac:dyDescent="0.2">
      <c r="A2018" s="25" t="s">
        <v>1291</v>
      </c>
      <c r="B2018" s="25" t="s">
        <v>1292</v>
      </c>
      <c r="C2018" s="20">
        <v>89</v>
      </c>
      <c r="D2018" s="20">
        <v>32</v>
      </c>
      <c r="E2018" s="20">
        <v>89</v>
      </c>
      <c r="F2018" s="20">
        <v>32</v>
      </c>
      <c r="G2018" s="21">
        <f t="shared" si="47"/>
        <v>5.6959999999999997</v>
      </c>
      <c r="H2018" s="201">
        <v>1965</v>
      </c>
      <c r="I2018" s="201" t="s">
        <v>33</v>
      </c>
      <c r="J2018" s="20">
        <v>100</v>
      </c>
    </row>
    <row r="2019" spans="1:76" x14ac:dyDescent="0.2">
      <c r="A2019" s="25"/>
      <c r="B2019" s="25" t="s">
        <v>1292</v>
      </c>
      <c r="C2019" s="20">
        <v>57</v>
      </c>
      <c r="D2019" s="20">
        <v>5.5</v>
      </c>
      <c r="E2019" s="20">
        <v>57</v>
      </c>
      <c r="F2019" s="20">
        <v>5.5</v>
      </c>
      <c r="G2019" s="21">
        <f t="shared" si="47"/>
        <v>0.627</v>
      </c>
      <c r="H2019" s="201">
        <v>1965</v>
      </c>
      <c r="I2019" s="201" t="s">
        <v>33</v>
      </c>
      <c r="J2019" s="20">
        <v>100</v>
      </c>
    </row>
    <row r="2020" spans="1:76" x14ac:dyDescent="0.2">
      <c r="A2020" s="25" t="s">
        <v>1293</v>
      </c>
      <c r="B2020" s="25" t="s">
        <v>1294</v>
      </c>
      <c r="C2020" s="20">
        <v>89</v>
      </c>
      <c r="D2020" s="20">
        <v>24</v>
      </c>
      <c r="E2020" s="20">
        <v>89</v>
      </c>
      <c r="F2020" s="20">
        <v>24</v>
      </c>
      <c r="G2020" s="21">
        <f t="shared" si="47"/>
        <v>4.2720000000000002</v>
      </c>
      <c r="H2020" s="201">
        <v>1965</v>
      </c>
      <c r="I2020" s="201" t="s">
        <v>33</v>
      </c>
      <c r="J2020" s="20">
        <v>100</v>
      </c>
    </row>
    <row r="2021" spans="1:76" x14ac:dyDescent="0.2">
      <c r="A2021" s="25" t="s">
        <v>1295</v>
      </c>
      <c r="B2021" s="25" t="s">
        <v>1296</v>
      </c>
      <c r="C2021" s="20">
        <v>89</v>
      </c>
      <c r="D2021" s="20">
        <v>34</v>
      </c>
      <c r="E2021" s="20">
        <v>89</v>
      </c>
      <c r="F2021" s="20">
        <v>34</v>
      </c>
      <c r="G2021" s="21">
        <f t="shared" si="47"/>
        <v>6.0519999999999996</v>
      </c>
      <c r="H2021" s="201">
        <v>1970</v>
      </c>
      <c r="I2021" s="201" t="s">
        <v>33</v>
      </c>
      <c r="J2021" s="20">
        <v>100</v>
      </c>
    </row>
    <row r="2022" spans="1:76" x14ac:dyDescent="0.2">
      <c r="A2022" s="25" t="s">
        <v>1297</v>
      </c>
      <c r="B2022" s="25" t="s">
        <v>1298</v>
      </c>
      <c r="C2022" s="20">
        <v>89</v>
      </c>
      <c r="D2022" s="20">
        <v>1.3</v>
      </c>
      <c r="E2022" s="20">
        <v>89</v>
      </c>
      <c r="F2022" s="20">
        <v>1.3</v>
      </c>
      <c r="G2022" s="21">
        <f t="shared" si="47"/>
        <v>0.23139999999999999</v>
      </c>
      <c r="H2022" s="201">
        <v>1962</v>
      </c>
      <c r="I2022" s="201" t="s">
        <v>23</v>
      </c>
      <c r="J2022" s="20">
        <v>100</v>
      </c>
    </row>
    <row r="2023" spans="1:76" x14ac:dyDescent="0.2">
      <c r="A2023" s="25"/>
      <c r="B2023" s="25" t="s">
        <v>1298</v>
      </c>
      <c r="C2023" s="20">
        <v>89</v>
      </c>
      <c r="D2023" s="20">
        <v>2.16</v>
      </c>
      <c r="E2023" s="20">
        <v>89</v>
      </c>
      <c r="F2023" s="20">
        <v>2.16</v>
      </c>
      <c r="G2023" s="21">
        <f t="shared" si="47"/>
        <v>0.38447999999999999</v>
      </c>
      <c r="H2023" s="201">
        <v>1962</v>
      </c>
      <c r="I2023" s="201" t="s">
        <v>23</v>
      </c>
      <c r="J2023" s="20">
        <v>100</v>
      </c>
    </row>
    <row r="2024" spans="1:76" x14ac:dyDescent="0.2">
      <c r="A2024" s="25"/>
      <c r="B2024" s="25" t="s">
        <v>1298</v>
      </c>
      <c r="C2024" s="20">
        <v>89</v>
      </c>
      <c r="D2024" s="20">
        <v>17.899999999999999</v>
      </c>
      <c r="E2024" s="20">
        <v>89</v>
      </c>
      <c r="F2024" s="20">
        <v>17.899999999999999</v>
      </c>
      <c r="G2024" s="21">
        <f t="shared" si="47"/>
        <v>3.1861999999999995</v>
      </c>
      <c r="H2024" s="201">
        <v>1962</v>
      </c>
      <c r="I2024" s="201" t="s">
        <v>23</v>
      </c>
      <c r="J2024" s="20">
        <v>100</v>
      </c>
    </row>
    <row r="2025" spans="1:76" x14ac:dyDescent="0.2">
      <c r="A2025" s="25"/>
      <c r="B2025" s="25" t="s">
        <v>1298</v>
      </c>
      <c r="C2025" s="20">
        <v>89</v>
      </c>
      <c r="D2025" s="20">
        <v>1.5</v>
      </c>
      <c r="E2025" s="20">
        <v>89</v>
      </c>
      <c r="F2025" s="20">
        <v>1.5</v>
      </c>
      <c r="G2025" s="21">
        <f t="shared" si="47"/>
        <v>0.26700000000000002</v>
      </c>
      <c r="H2025" s="201">
        <v>1962</v>
      </c>
      <c r="I2025" s="201" t="s">
        <v>23</v>
      </c>
      <c r="J2025" s="20">
        <v>100</v>
      </c>
    </row>
    <row r="2026" spans="1:76" x14ac:dyDescent="0.2">
      <c r="A2026" s="25"/>
      <c r="B2026" s="25" t="s">
        <v>1298</v>
      </c>
      <c r="C2026" s="20">
        <v>89</v>
      </c>
      <c r="D2026" s="20">
        <v>7.5</v>
      </c>
      <c r="E2026" s="20">
        <v>89</v>
      </c>
      <c r="F2026" s="20">
        <v>7.5</v>
      </c>
      <c r="G2026" s="21">
        <f t="shared" si="47"/>
        <v>1.335</v>
      </c>
      <c r="H2026" s="201">
        <v>1962</v>
      </c>
      <c r="I2026" s="201" t="s">
        <v>23</v>
      </c>
      <c r="J2026" s="20">
        <v>100</v>
      </c>
    </row>
    <row r="2027" spans="1:76" x14ac:dyDescent="0.2">
      <c r="A2027" s="25"/>
      <c r="B2027" s="25" t="s">
        <v>1298</v>
      </c>
      <c r="C2027" s="20">
        <v>89</v>
      </c>
      <c r="D2027" s="20">
        <v>1.5</v>
      </c>
      <c r="E2027" s="20">
        <v>89</v>
      </c>
      <c r="F2027" s="20">
        <v>1.5</v>
      </c>
      <c r="G2027" s="21">
        <f t="shared" si="47"/>
        <v>0.26700000000000002</v>
      </c>
      <c r="H2027" s="201">
        <v>1962</v>
      </c>
      <c r="I2027" s="201" t="s">
        <v>23</v>
      </c>
      <c r="J2027" s="20">
        <v>100</v>
      </c>
    </row>
    <row r="2028" spans="1:76" x14ac:dyDescent="0.2">
      <c r="A2028" s="25"/>
      <c r="B2028" s="25" t="s">
        <v>1298</v>
      </c>
      <c r="C2028" s="20">
        <v>89</v>
      </c>
      <c r="D2028" s="20">
        <v>42.5</v>
      </c>
      <c r="E2028" s="20">
        <v>89</v>
      </c>
      <c r="F2028" s="20">
        <v>42.5</v>
      </c>
      <c r="G2028" s="21">
        <f t="shared" si="47"/>
        <v>7.5649999999999995</v>
      </c>
      <c r="H2028" s="201">
        <v>1962</v>
      </c>
      <c r="I2028" s="201" t="s">
        <v>23</v>
      </c>
      <c r="J2028" s="20">
        <v>100</v>
      </c>
    </row>
    <row r="2029" spans="1:76" x14ac:dyDescent="0.2">
      <c r="A2029" s="25"/>
      <c r="B2029" s="25" t="s">
        <v>1298</v>
      </c>
      <c r="C2029" s="20">
        <v>89</v>
      </c>
      <c r="D2029" s="20">
        <v>27.6</v>
      </c>
      <c r="E2029" s="20">
        <v>89</v>
      </c>
      <c r="F2029" s="20">
        <v>27.6</v>
      </c>
      <c r="G2029" s="21">
        <f t="shared" si="47"/>
        <v>4.9127999999999998</v>
      </c>
      <c r="H2029" s="201">
        <v>1962</v>
      </c>
      <c r="I2029" s="201" t="s">
        <v>23</v>
      </c>
      <c r="J2029" s="20">
        <v>100</v>
      </c>
    </row>
    <row r="2030" spans="1:76" x14ac:dyDescent="0.2">
      <c r="A2030" s="25"/>
      <c r="B2030" s="25" t="s">
        <v>1298</v>
      </c>
      <c r="C2030" s="20">
        <v>89</v>
      </c>
      <c r="D2030" s="20">
        <v>3</v>
      </c>
      <c r="E2030" s="20">
        <v>89</v>
      </c>
      <c r="F2030" s="20">
        <v>3</v>
      </c>
      <c r="G2030" s="21">
        <f t="shared" si="47"/>
        <v>0.53400000000000003</v>
      </c>
      <c r="H2030" s="201">
        <v>1962</v>
      </c>
      <c r="I2030" s="201" t="s">
        <v>23</v>
      </c>
      <c r="J2030" s="20">
        <v>100</v>
      </c>
    </row>
    <row r="2031" spans="1:76" x14ac:dyDescent="0.2">
      <c r="A2031" s="25"/>
      <c r="B2031" s="25" t="s">
        <v>1298</v>
      </c>
      <c r="C2031" s="20">
        <v>89</v>
      </c>
      <c r="D2031" s="20">
        <v>4.5999999999999996</v>
      </c>
      <c r="E2031" s="20">
        <v>89</v>
      </c>
      <c r="F2031" s="20">
        <v>4.5999999999999996</v>
      </c>
      <c r="G2031" s="21">
        <f t="shared" si="47"/>
        <v>0.81879999999999986</v>
      </c>
      <c r="H2031" s="201">
        <v>1963</v>
      </c>
      <c r="I2031" s="201" t="s">
        <v>33</v>
      </c>
      <c r="J2031" s="20">
        <v>100</v>
      </c>
    </row>
    <row r="2032" spans="1:76" s="36" customFormat="1" x14ac:dyDescent="0.2">
      <c r="A2032" s="31" t="s">
        <v>58</v>
      </c>
      <c r="B2032" s="31"/>
      <c r="C2032" s="39"/>
      <c r="D2032" s="39">
        <f>SUM(D2009:D2031)</f>
        <v>410.53000000000009</v>
      </c>
      <c r="E2032" s="39"/>
      <c r="F2032" s="39">
        <f>SUM(F2009:F2031)</f>
        <v>410.53000000000009</v>
      </c>
      <c r="G2032" s="39">
        <f>SUM(G2009:G2031)</f>
        <v>73.260940000000005</v>
      </c>
      <c r="H2032" s="39"/>
      <c r="I2032" s="39"/>
      <c r="J2032" s="38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  <c r="BJ2032" s="1"/>
      <c r="BK2032" s="1"/>
      <c r="BL2032" s="1"/>
      <c r="BM2032" s="1"/>
      <c r="BN2032" s="1"/>
      <c r="BO2032" s="1"/>
      <c r="BP2032" s="1"/>
      <c r="BQ2032" s="1"/>
      <c r="BR2032" s="1"/>
      <c r="BS2032" s="1"/>
      <c r="BT2032" s="1"/>
      <c r="BU2032" s="1"/>
      <c r="BV2032" s="1"/>
      <c r="BW2032" s="1"/>
      <c r="BX2032" s="1"/>
    </row>
    <row r="2033" spans="1:76" s="36" customFormat="1" x14ac:dyDescent="0.2">
      <c r="A2033" s="37" t="s">
        <v>59</v>
      </c>
      <c r="B2033" s="37"/>
      <c r="C2033" s="39"/>
      <c r="D2033" s="39"/>
      <c r="E2033" s="39"/>
      <c r="F2033" s="39"/>
      <c r="G2033" s="39"/>
      <c r="H2033" s="39"/>
      <c r="I2033" s="39"/>
      <c r="J2033" s="38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  <c r="BJ2033" s="1"/>
      <c r="BK2033" s="1"/>
      <c r="BL2033" s="1"/>
      <c r="BM2033" s="1"/>
      <c r="BN2033" s="1"/>
      <c r="BO2033" s="1"/>
      <c r="BP2033" s="1"/>
      <c r="BQ2033" s="1"/>
      <c r="BR2033" s="1"/>
      <c r="BS2033" s="1"/>
      <c r="BT2033" s="1"/>
      <c r="BU2033" s="1"/>
      <c r="BV2033" s="1"/>
      <c r="BW2033" s="1"/>
      <c r="BX2033" s="1"/>
    </row>
    <row r="2034" spans="1:76" s="36" customFormat="1" x14ac:dyDescent="0.2">
      <c r="A2034" s="37" t="s">
        <v>60</v>
      </c>
      <c r="B2034" s="37"/>
      <c r="C2034" s="39"/>
      <c r="D2034" s="39">
        <f>D2032-D2035</f>
        <v>410.53000000000009</v>
      </c>
      <c r="E2034" s="39"/>
      <c r="F2034" s="39">
        <f>F2032-F2035</f>
        <v>410.53000000000009</v>
      </c>
      <c r="G2034" s="39"/>
      <c r="H2034" s="39"/>
      <c r="I2034" s="39"/>
      <c r="J2034" s="38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1"/>
      <c r="AW2034" s="1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  <c r="BJ2034" s="1"/>
      <c r="BK2034" s="1"/>
      <c r="BL2034" s="1"/>
      <c r="BM2034" s="1"/>
      <c r="BN2034" s="1"/>
      <c r="BO2034" s="1"/>
      <c r="BP2034" s="1"/>
      <c r="BQ2034" s="1"/>
      <c r="BR2034" s="1"/>
      <c r="BS2034" s="1"/>
      <c r="BT2034" s="1"/>
      <c r="BU2034" s="1"/>
      <c r="BV2034" s="1"/>
      <c r="BW2034" s="1"/>
      <c r="BX2034" s="1"/>
    </row>
    <row r="2035" spans="1:76" s="36" customFormat="1" x14ac:dyDescent="0.2">
      <c r="A2035" s="37" t="s">
        <v>24</v>
      </c>
      <c r="B2035" s="37"/>
      <c r="C2035" s="39"/>
      <c r="D2035" s="39">
        <f>SUMIF(A2009:A2031,"ГВС",D2009:D2031)</f>
        <v>0</v>
      </c>
      <c r="E2035" s="39"/>
      <c r="F2035" s="39">
        <f>SUMIF(A2009:A2031,"ГВС",F2009:F2031)</f>
        <v>0</v>
      </c>
      <c r="G2035" s="39"/>
      <c r="H2035" s="39"/>
      <c r="I2035" s="39"/>
      <c r="J2035" s="38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1"/>
      <c r="AW2035" s="1"/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  <c r="BJ2035" s="1"/>
      <c r="BK2035" s="1"/>
      <c r="BL2035" s="1"/>
      <c r="BM2035" s="1"/>
      <c r="BN2035" s="1"/>
      <c r="BO2035" s="1"/>
      <c r="BP2035" s="1"/>
      <c r="BQ2035" s="1"/>
      <c r="BR2035" s="1"/>
      <c r="BS2035" s="1"/>
      <c r="BT2035" s="1"/>
      <c r="BU2035" s="1"/>
      <c r="BV2035" s="1"/>
      <c r="BW2035" s="1"/>
      <c r="BX2035" s="1"/>
    </row>
    <row r="2036" spans="1:76" s="36" customFormat="1" x14ac:dyDescent="0.2">
      <c r="A2036" s="31" t="s">
        <v>61</v>
      </c>
      <c r="B2036" s="40"/>
      <c r="C2036" s="291">
        <f>D2032+F2032</f>
        <v>821.06000000000017</v>
      </c>
      <c r="D2036" s="292"/>
      <c r="E2036" s="292"/>
      <c r="F2036" s="293"/>
      <c r="G2036" s="50"/>
      <c r="H2036" s="39"/>
      <c r="I2036" s="39"/>
      <c r="J2036" s="38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1"/>
      <c r="AW2036" s="1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  <c r="BJ2036" s="1"/>
      <c r="BK2036" s="1"/>
      <c r="BL2036" s="1"/>
      <c r="BM2036" s="1"/>
      <c r="BN2036" s="1"/>
      <c r="BO2036" s="1"/>
      <c r="BP2036" s="1"/>
      <c r="BQ2036" s="1"/>
      <c r="BR2036" s="1"/>
      <c r="BS2036" s="1"/>
      <c r="BT2036" s="1"/>
      <c r="BU2036" s="1"/>
      <c r="BV2036" s="1"/>
      <c r="BW2036" s="1"/>
      <c r="BX2036" s="1"/>
    </row>
    <row r="2037" spans="1:76" ht="15" x14ac:dyDescent="0.2">
      <c r="A2037" s="14" t="s">
        <v>1299</v>
      </c>
      <c r="B2037" s="14"/>
      <c r="C2037" s="15"/>
      <c r="D2037" s="15"/>
      <c r="E2037" s="15"/>
      <c r="F2037" s="15"/>
      <c r="G2037" s="15"/>
      <c r="H2037" s="15"/>
      <c r="I2037" s="14"/>
      <c r="J2037" s="24"/>
    </row>
    <row r="2038" spans="1:76" x14ac:dyDescent="0.2">
      <c r="A2038" s="26" t="s">
        <v>233</v>
      </c>
      <c r="B2038" s="323" t="s">
        <v>57</v>
      </c>
      <c r="C2038" s="20">
        <v>76</v>
      </c>
      <c r="D2038" s="20">
        <v>6</v>
      </c>
      <c r="E2038" s="20">
        <v>76</v>
      </c>
      <c r="F2038" s="20">
        <v>6</v>
      </c>
      <c r="G2038" s="21">
        <f t="shared" ref="G2038:G2043" si="48">((C2038/1000)*D2038)+((E2038/1000)*F2038)</f>
        <v>0.91199999999999992</v>
      </c>
      <c r="H2038" s="193">
        <v>2007</v>
      </c>
      <c r="I2038" s="20" t="s">
        <v>23</v>
      </c>
      <c r="J2038" s="20">
        <v>44</v>
      </c>
    </row>
    <row r="2039" spans="1:76" x14ac:dyDescent="0.2">
      <c r="A2039" s="26" t="s">
        <v>622</v>
      </c>
      <c r="B2039" s="324"/>
      <c r="C2039" s="20">
        <v>219</v>
      </c>
      <c r="D2039" s="20">
        <v>76</v>
      </c>
      <c r="E2039" s="20">
        <v>219</v>
      </c>
      <c r="F2039" s="20">
        <v>76</v>
      </c>
      <c r="G2039" s="21">
        <f t="shared" si="48"/>
        <v>33.287999999999997</v>
      </c>
      <c r="H2039" s="193" t="s">
        <v>18</v>
      </c>
      <c r="I2039" s="20" t="s">
        <v>23</v>
      </c>
      <c r="J2039" s="20">
        <v>100</v>
      </c>
    </row>
    <row r="2040" spans="1:76" x14ac:dyDescent="0.2">
      <c r="A2040" s="26" t="s">
        <v>300</v>
      </c>
      <c r="B2040" s="324"/>
      <c r="C2040" s="20">
        <v>159</v>
      </c>
      <c r="D2040" s="20">
        <v>14</v>
      </c>
      <c r="E2040" s="20">
        <v>159</v>
      </c>
      <c r="F2040" s="20">
        <v>14</v>
      </c>
      <c r="G2040" s="21">
        <f t="shared" si="48"/>
        <v>4.452</v>
      </c>
      <c r="H2040" s="193" t="s">
        <v>18</v>
      </c>
      <c r="I2040" s="20" t="s">
        <v>23</v>
      </c>
      <c r="J2040" s="20">
        <v>100</v>
      </c>
    </row>
    <row r="2041" spans="1:76" x14ac:dyDescent="0.2">
      <c r="A2041" s="26" t="s">
        <v>301</v>
      </c>
      <c r="B2041" s="324"/>
      <c r="C2041" s="20">
        <v>76</v>
      </c>
      <c r="D2041" s="20">
        <v>82</v>
      </c>
      <c r="E2041" s="20">
        <v>76</v>
      </c>
      <c r="F2041" s="20">
        <v>82</v>
      </c>
      <c r="G2041" s="21">
        <f t="shared" si="48"/>
        <v>12.464</v>
      </c>
      <c r="H2041" s="193" t="s">
        <v>18</v>
      </c>
      <c r="I2041" s="20" t="s">
        <v>23</v>
      </c>
      <c r="J2041" s="20">
        <v>100</v>
      </c>
    </row>
    <row r="2042" spans="1:76" x14ac:dyDescent="0.2">
      <c r="A2042" s="26" t="s">
        <v>1300</v>
      </c>
      <c r="B2042" s="324"/>
      <c r="C2042" s="20">
        <v>57</v>
      </c>
      <c r="D2042" s="20">
        <v>3</v>
      </c>
      <c r="E2042" s="20">
        <v>57</v>
      </c>
      <c r="F2042" s="20">
        <v>3</v>
      </c>
      <c r="G2042" s="21">
        <f t="shared" si="48"/>
        <v>0.34200000000000003</v>
      </c>
      <c r="H2042" s="193" t="s">
        <v>18</v>
      </c>
      <c r="I2042" s="20" t="s">
        <v>33</v>
      </c>
      <c r="J2042" s="20">
        <v>100</v>
      </c>
    </row>
    <row r="2043" spans="1:76" x14ac:dyDescent="0.2">
      <c r="A2043" s="26" t="s">
        <v>1301</v>
      </c>
      <c r="B2043" s="325"/>
      <c r="C2043" s="20">
        <v>76</v>
      </c>
      <c r="D2043" s="20">
        <v>70</v>
      </c>
      <c r="E2043" s="20">
        <v>76</v>
      </c>
      <c r="F2043" s="20">
        <v>70</v>
      </c>
      <c r="G2043" s="21">
        <f t="shared" si="48"/>
        <v>10.64</v>
      </c>
      <c r="H2043" s="193" t="s">
        <v>18</v>
      </c>
      <c r="I2043" s="20" t="s">
        <v>23</v>
      </c>
      <c r="J2043" s="20">
        <v>100</v>
      </c>
    </row>
    <row r="2044" spans="1:76" s="36" customFormat="1" x14ac:dyDescent="0.2">
      <c r="A2044" s="31" t="s">
        <v>58</v>
      </c>
      <c r="B2044" s="31"/>
      <c r="C2044" s="39"/>
      <c r="D2044" s="39">
        <f>SUM(D2038:D2043)</f>
        <v>251</v>
      </c>
      <c r="E2044" s="39"/>
      <c r="F2044" s="39">
        <f>SUM(F2038:F2043)</f>
        <v>251</v>
      </c>
      <c r="G2044" s="39">
        <f>SUM(G2038:G2043)</f>
        <v>62.097999999999992</v>
      </c>
      <c r="H2044" s="212"/>
      <c r="I2044" s="39"/>
      <c r="J2044" s="38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  <c r="BJ2044" s="1"/>
      <c r="BK2044" s="1"/>
      <c r="BL2044" s="1"/>
      <c r="BM2044" s="1"/>
      <c r="BN2044" s="1"/>
      <c r="BO2044" s="1"/>
      <c r="BP2044" s="1"/>
      <c r="BQ2044" s="1"/>
      <c r="BR2044" s="1"/>
      <c r="BS2044" s="1"/>
      <c r="BT2044" s="1"/>
      <c r="BU2044" s="1"/>
      <c r="BV2044" s="1"/>
      <c r="BW2044" s="1"/>
      <c r="BX2044" s="1"/>
    </row>
    <row r="2045" spans="1:76" s="36" customFormat="1" x14ac:dyDescent="0.2">
      <c r="A2045" s="37" t="s">
        <v>59</v>
      </c>
      <c r="B2045" s="37"/>
      <c r="C2045" s="39"/>
      <c r="D2045" s="39"/>
      <c r="E2045" s="39"/>
      <c r="F2045" s="39"/>
      <c r="G2045" s="39"/>
      <c r="H2045" s="212"/>
      <c r="I2045" s="39"/>
      <c r="J2045" s="38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  <c r="BJ2045" s="1"/>
      <c r="BK2045" s="1"/>
      <c r="BL2045" s="1"/>
      <c r="BM2045" s="1"/>
      <c r="BN2045" s="1"/>
      <c r="BO2045" s="1"/>
      <c r="BP2045" s="1"/>
      <c r="BQ2045" s="1"/>
      <c r="BR2045" s="1"/>
      <c r="BS2045" s="1"/>
      <c r="BT2045" s="1"/>
      <c r="BU2045" s="1"/>
      <c r="BV2045" s="1"/>
      <c r="BW2045" s="1"/>
      <c r="BX2045" s="1"/>
    </row>
    <row r="2046" spans="1:76" s="36" customFormat="1" x14ac:dyDescent="0.2">
      <c r="A2046" s="37" t="s">
        <v>60</v>
      </c>
      <c r="B2046" s="37"/>
      <c r="C2046" s="39"/>
      <c r="D2046" s="39">
        <f>D2044-D2047</f>
        <v>251</v>
      </c>
      <c r="E2046" s="39"/>
      <c r="F2046" s="39">
        <f>F2044-F2047</f>
        <v>251</v>
      </c>
      <c r="G2046" s="39"/>
      <c r="H2046" s="212"/>
      <c r="I2046" s="39"/>
      <c r="J2046" s="38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  <c r="BJ2046" s="1"/>
      <c r="BK2046" s="1"/>
      <c r="BL2046" s="1"/>
      <c r="BM2046" s="1"/>
      <c r="BN2046" s="1"/>
      <c r="BO2046" s="1"/>
      <c r="BP2046" s="1"/>
      <c r="BQ2046" s="1"/>
      <c r="BR2046" s="1"/>
      <c r="BS2046" s="1"/>
      <c r="BT2046" s="1"/>
      <c r="BU2046" s="1"/>
      <c r="BV2046" s="1"/>
      <c r="BW2046" s="1"/>
      <c r="BX2046" s="1"/>
    </row>
    <row r="2047" spans="1:76" s="36" customFormat="1" x14ac:dyDescent="0.2">
      <c r="A2047" s="37" t="s">
        <v>24</v>
      </c>
      <c r="B2047" s="37"/>
      <c r="C2047" s="39"/>
      <c r="D2047" s="39">
        <f>SUMIF(A2038:A2043,"ГВС",D2038:D2043)</f>
        <v>0</v>
      </c>
      <c r="E2047" s="39"/>
      <c r="F2047" s="39">
        <f>SUMIF(A2038:A2043,"ГВС",F2038:F2043)</f>
        <v>0</v>
      </c>
      <c r="G2047" s="39"/>
      <c r="H2047" s="212"/>
      <c r="I2047" s="39"/>
      <c r="J2047" s="38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  <c r="BJ2047" s="1"/>
      <c r="BK2047" s="1"/>
      <c r="BL2047" s="1"/>
      <c r="BM2047" s="1"/>
      <c r="BN2047" s="1"/>
      <c r="BO2047" s="1"/>
      <c r="BP2047" s="1"/>
      <c r="BQ2047" s="1"/>
      <c r="BR2047" s="1"/>
      <c r="BS2047" s="1"/>
      <c r="BT2047" s="1"/>
      <c r="BU2047" s="1"/>
      <c r="BV2047" s="1"/>
      <c r="BW2047" s="1"/>
      <c r="BX2047" s="1"/>
    </row>
    <row r="2048" spans="1:76" s="36" customFormat="1" x14ac:dyDescent="0.2">
      <c r="A2048" s="31" t="s">
        <v>61</v>
      </c>
      <c r="B2048" s="40"/>
      <c r="C2048" s="291">
        <f>D2044+F2044</f>
        <v>502</v>
      </c>
      <c r="D2048" s="292"/>
      <c r="E2048" s="292"/>
      <c r="F2048" s="293"/>
      <c r="G2048" s="50"/>
      <c r="H2048" s="212"/>
      <c r="I2048" s="39"/>
      <c r="J2048" s="38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  <c r="BJ2048" s="1"/>
      <c r="BK2048" s="1"/>
      <c r="BL2048" s="1"/>
      <c r="BM2048" s="1"/>
      <c r="BN2048" s="1"/>
      <c r="BO2048" s="1"/>
      <c r="BP2048" s="1"/>
      <c r="BQ2048" s="1"/>
      <c r="BR2048" s="1"/>
      <c r="BS2048" s="1"/>
      <c r="BT2048" s="1"/>
      <c r="BU2048" s="1"/>
      <c r="BV2048" s="1"/>
      <c r="BW2048" s="1"/>
      <c r="BX2048" s="1"/>
    </row>
    <row r="2049" spans="1:76" ht="15" x14ac:dyDescent="0.2">
      <c r="A2049" s="14" t="s">
        <v>1302</v>
      </c>
      <c r="B2049" s="14"/>
      <c r="C2049" s="15"/>
      <c r="D2049" s="14"/>
      <c r="E2049" s="15"/>
      <c r="F2049" s="14"/>
      <c r="G2049" s="14"/>
      <c r="H2049" s="15"/>
      <c r="I2049" s="14"/>
      <c r="J2049" s="24"/>
    </row>
    <row r="2050" spans="1:76" x14ac:dyDescent="0.2">
      <c r="A2050" s="25" t="s">
        <v>1303</v>
      </c>
      <c r="B2050" s="25" t="s">
        <v>1304</v>
      </c>
      <c r="C2050" s="20">
        <v>159</v>
      </c>
      <c r="D2050" s="20">
        <v>12</v>
      </c>
      <c r="E2050" s="20">
        <v>159</v>
      </c>
      <c r="F2050" s="20">
        <v>12</v>
      </c>
      <c r="G2050" s="21">
        <f t="shared" ref="G2050:G2065" si="49">((C2050/1000)*D2050)+((E2050/1000)*F2050)</f>
        <v>3.8159999999999998</v>
      </c>
      <c r="H2050" s="20">
        <v>1976</v>
      </c>
      <c r="I2050" s="20" t="s">
        <v>33</v>
      </c>
      <c r="J2050" s="20">
        <v>100</v>
      </c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</row>
    <row r="2051" spans="1:76" x14ac:dyDescent="0.2">
      <c r="A2051" s="25" t="s">
        <v>99</v>
      </c>
      <c r="B2051" s="25" t="s">
        <v>1305</v>
      </c>
      <c r="C2051" s="20">
        <v>133</v>
      </c>
      <c r="D2051" s="20">
        <v>38.700000000000003</v>
      </c>
      <c r="E2051" s="20">
        <v>133</v>
      </c>
      <c r="F2051" s="20">
        <v>38.700000000000003</v>
      </c>
      <c r="G2051" s="21">
        <f t="shared" si="49"/>
        <v>10.294200000000002</v>
      </c>
      <c r="H2051" s="20">
        <v>1976</v>
      </c>
      <c r="I2051" s="20" t="s">
        <v>33</v>
      </c>
      <c r="J2051" s="20">
        <v>100</v>
      </c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</row>
    <row r="2052" spans="1:76" x14ac:dyDescent="0.2">
      <c r="A2052" s="25" t="s">
        <v>100</v>
      </c>
      <c r="B2052" s="25" t="s">
        <v>1306</v>
      </c>
      <c r="C2052" s="20">
        <v>89</v>
      </c>
      <c r="D2052" s="20">
        <v>8</v>
      </c>
      <c r="E2052" s="20">
        <v>89</v>
      </c>
      <c r="F2052" s="20">
        <v>8</v>
      </c>
      <c r="G2052" s="21">
        <f t="shared" si="49"/>
        <v>1.4239999999999999</v>
      </c>
      <c r="H2052" s="20">
        <v>1976</v>
      </c>
      <c r="I2052" s="20" t="s">
        <v>33</v>
      </c>
      <c r="J2052" s="20">
        <v>100</v>
      </c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</row>
    <row r="2053" spans="1:76" x14ac:dyDescent="0.2">
      <c r="A2053" s="25"/>
      <c r="B2053" s="25" t="s">
        <v>1306</v>
      </c>
      <c r="C2053" s="20">
        <v>108</v>
      </c>
      <c r="D2053" s="20">
        <v>28.7</v>
      </c>
      <c r="E2053" s="20">
        <v>108</v>
      </c>
      <c r="F2053" s="20">
        <v>28.7</v>
      </c>
      <c r="G2053" s="21">
        <f t="shared" si="49"/>
        <v>6.1991999999999994</v>
      </c>
      <c r="H2053" s="20">
        <v>1993</v>
      </c>
      <c r="I2053" s="20" t="s">
        <v>23</v>
      </c>
      <c r="J2053" s="20">
        <v>100</v>
      </c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</row>
    <row r="2054" spans="1:76" x14ac:dyDescent="0.2">
      <c r="A2054" s="25" t="s">
        <v>1307</v>
      </c>
      <c r="B2054" s="25" t="s">
        <v>1308</v>
      </c>
      <c r="C2054" s="20">
        <v>108</v>
      </c>
      <c r="D2054" s="20">
        <v>24.4</v>
      </c>
      <c r="E2054" s="20">
        <v>108</v>
      </c>
      <c r="F2054" s="20">
        <v>24.4</v>
      </c>
      <c r="G2054" s="21">
        <f t="shared" si="49"/>
        <v>5.2703999999999995</v>
      </c>
      <c r="H2054" s="20">
        <v>1993</v>
      </c>
      <c r="I2054" s="20" t="s">
        <v>23</v>
      </c>
      <c r="J2054" s="20">
        <v>100</v>
      </c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</row>
    <row r="2055" spans="1:76" x14ac:dyDescent="0.2">
      <c r="A2055" s="25" t="s">
        <v>300</v>
      </c>
      <c r="B2055" s="25" t="s">
        <v>1309</v>
      </c>
      <c r="C2055" s="20">
        <v>57</v>
      </c>
      <c r="D2055" s="20">
        <v>89.6</v>
      </c>
      <c r="E2055" s="20">
        <v>57</v>
      </c>
      <c r="F2055" s="20">
        <v>89.6</v>
      </c>
      <c r="G2055" s="21">
        <f t="shared" si="49"/>
        <v>10.214399999999999</v>
      </c>
      <c r="H2055" s="20">
        <v>1976</v>
      </c>
      <c r="I2055" s="20" t="s">
        <v>1310</v>
      </c>
      <c r="J2055" s="20">
        <v>100</v>
      </c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</row>
    <row r="2056" spans="1:76" x14ac:dyDescent="0.2">
      <c r="A2056" s="25" t="s">
        <v>1311</v>
      </c>
      <c r="B2056" s="25" t="s">
        <v>1312</v>
      </c>
      <c r="C2056" s="20">
        <v>57</v>
      </c>
      <c r="D2056" s="20">
        <v>42.8</v>
      </c>
      <c r="E2056" s="20">
        <v>57</v>
      </c>
      <c r="F2056" s="20">
        <v>42.8</v>
      </c>
      <c r="G2056" s="21">
        <f t="shared" si="49"/>
        <v>4.8792</v>
      </c>
      <c r="H2056" s="20">
        <v>1976</v>
      </c>
      <c r="I2056" s="20" t="s">
        <v>23</v>
      </c>
      <c r="J2056" s="20">
        <v>100</v>
      </c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</row>
    <row r="2057" spans="1:76" x14ac:dyDescent="0.2">
      <c r="A2057" s="25" t="s">
        <v>1313</v>
      </c>
      <c r="B2057" s="25" t="s">
        <v>1314</v>
      </c>
      <c r="C2057" s="20">
        <v>57</v>
      </c>
      <c r="D2057" s="20">
        <v>21.7</v>
      </c>
      <c r="E2057" s="20">
        <v>57</v>
      </c>
      <c r="F2057" s="20">
        <v>21.7</v>
      </c>
      <c r="G2057" s="21">
        <f t="shared" si="49"/>
        <v>2.4738000000000002</v>
      </c>
      <c r="H2057" s="20">
        <v>1976</v>
      </c>
      <c r="I2057" s="20" t="s">
        <v>23</v>
      </c>
      <c r="J2057" s="20">
        <v>100</v>
      </c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</row>
    <row r="2058" spans="1:76" x14ac:dyDescent="0.2">
      <c r="A2058" s="25" t="s">
        <v>1315</v>
      </c>
      <c r="B2058" s="25" t="s">
        <v>1316</v>
      </c>
      <c r="C2058" s="20">
        <v>57</v>
      </c>
      <c r="D2058" s="20">
        <v>15</v>
      </c>
      <c r="E2058" s="20">
        <v>57</v>
      </c>
      <c r="F2058" s="20">
        <v>15</v>
      </c>
      <c r="G2058" s="21">
        <f t="shared" si="49"/>
        <v>1.71</v>
      </c>
      <c r="H2058" s="20">
        <v>1976</v>
      </c>
      <c r="I2058" s="20" t="s">
        <v>23</v>
      </c>
      <c r="J2058" s="20">
        <v>100</v>
      </c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</row>
    <row r="2059" spans="1:76" x14ac:dyDescent="0.2">
      <c r="A2059" s="25" t="s">
        <v>1317</v>
      </c>
      <c r="B2059" s="25" t="s">
        <v>1318</v>
      </c>
      <c r="C2059" s="20">
        <v>57</v>
      </c>
      <c r="D2059" s="20">
        <v>15</v>
      </c>
      <c r="E2059" s="20">
        <v>57</v>
      </c>
      <c r="F2059" s="20">
        <v>15</v>
      </c>
      <c r="G2059" s="21">
        <f t="shared" si="49"/>
        <v>1.71</v>
      </c>
      <c r="H2059" s="20">
        <v>1976</v>
      </c>
      <c r="I2059" s="20" t="s">
        <v>23</v>
      </c>
      <c r="J2059" s="20">
        <v>100</v>
      </c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</row>
    <row r="2060" spans="1:76" x14ac:dyDescent="0.2">
      <c r="A2060" s="25" t="s">
        <v>1319</v>
      </c>
      <c r="B2060" s="25" t="s">
        <v>1320</v>
      </c>
      <c r="C2060" s="20">
        <v>57</v>
      </c>
      <c r="D2060" s="20">
        <v>15</v>
      </c>
      <c r="E2060" s="20">
        <v>57</v>
      </c>
      <c r="F2060" s="20">
        <v>15</v>
      </c>
      <c r="G2060" s="21">
        <f t="shared" si="49"/>
        <v>1.71</v>
      </c>
      <c r="H2060" s="20">
        <v>1976</v>
      </c>
      <c r="I2060" s="20" t="s">
        <v>23</v>
      </c>
      <c r="J2060" s="20">
        <v>100</v>
      </c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</row>
    <row r="2061" spans="1:76" x14ac:dyDescent="0.2">
      <c r="A2061" s="25" t="s">
        <v>1321</v>
      </c>
      <c r="B2061" s="25" t="s">
        <v>1322</v>
      </c>
      <c r="C2061" s="20">
        <v>159</v>
      </c>
      <c r="D2061" s="20">
        <v>12</v>
      </c>
      <c r="E2061" s="20">
        <v>159</v>
      </c>
      <c r="F2061" s="20">
        <v>12</v>
      </c>
      <c r="G2061" s="21">
        <f t="shared" si="49"/>
        <v>3.8159999999999998</v>
      </c>
      <c r="H2061" s="20">
        <v>1976</v>
      </c>
      <c r="I2061" s="20" t="s">
        <v>33</v>
      </c>
      <c r="J2061" s="20">
        <v>100</v>
      </c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</row>
    <row r="2062" spans="1:76" x14ac:dyDescent="0.2">
      <c r="A2062" s="25" t="s">
        <v>1323</v>
      </c>
      <c r="B2062" s="25" t="s">
        <v>1322</v>
      </c>
      <c r="C2062" s="20">
        <v>159</v>
      </c>
      <c r="D2062" s="20">
        <v>87</v>
      </c>
      <c r="E2062" s="20">
        <v>159</v>
      </c>
      <c r="F2062" s="20">
        <v>87</v>
      </c>
      <c r="G2062" s="21">
        <f t="shared" si="49"/>
        <v>27.666</v>
      </c>
      <c r="H2062" s="20">
        <v>1976</v>
      </c>
      <c r="I2062" s="20" t="s">
        <v>68</v>
      </c>
      <c r="J2062" s="20">
        <v>100</v>
      </c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</row>
    <row r="2063" spans="1:76" x14ac:dyDescent="0.2">
      <c r="A2063" s="25" t="s">
        <v>1324</v>
      </c>
      <c r="B2063" s="25" t="s">
        <v>1325</v>
      </c>
      <c r="C2063" s="20">
        <v>108</v>
      </c>
      <c r="D2063" s="20">
        <v>37</v>
      </c>
      <c r="E2063" s="20">
        <v>108</v>
      </c>
      <c r="F2063" s="20">
        <v>37</v>
      </c>
      <c r="G2063" s="21">
        <f t="shared" si="49"/>
        <v>7.992</v>
      </c>
      <c r="H2063" s="20">
        <v>1976</v>
      </c>
      <c r="I2063" s="20" t="s">
        <v>33</v>
      </c>
      <c r="J2063" s="20">
        <v>100</v>
      </c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</row>
    <row r="2064" spans="1:76" x14ac:dyDescent="0.2">
      <c r="A2064" s="25" t="s">
        <v>1326</v>
      </c>
      <c r="B2064" s="25" t="s">
        <v>1327</v>
      </c>
      <c r="C2064" s="20">
        <v>159</v>
      </c>
      <c r="D2064" s="20">
        <v>34.1</v>
      </c>
      <c r="E2064" s="20">
        <v>159</v>
      </c>
      <c r="F2064" s="20">
        <v>34.1</v>
      </c>
      <c r="G2064" s="21">
        <f t="shared" si="49"/>
        <v>10.8438</v>
      </c>
      <c r="H2064" s="20">
        <v>1993</v>
      </c>
      <c r="I2064" s="20" t="s">
        <v>33</v>
      </c>
      <c r="J2064" s="20">
        <v>100</v>
      </c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</row>
    <row r="2065" spans="1:76" x14ac:dyDescent="0.2">
      <c r="A2065" s="25" t="s">
        <v>1328</v>
      </c>
      <c r="B2065" s="25" t="s">
        <v>1329</v>
      </c>
      <c r="C2065" s="20">
        <v>108</v>
      </c>
      <c r="D2065" s="20">
        <v>269.2</v>
      </c>
      <c r="E2065" s="20">
        <v>108</v>
      </c>
      <c r="F2065" s="20">
        <v>269.2</v>
      </c>
      <c r="G2065" s="21">
        <f t="shared" si="49"/>
        <v>58.147199999999998</v>
      </c>
      <c r="H2065" s="20">
        <v>1993</v>
      </c>
      <c r="I2065" s="20" t="s">
        <v>33</v>
      </c>
      <c r="J2065" s="20">
        <v>100</v>
      </c>
    </row>
    <row r="2066" spans="1:76" s="36" customFormat="1" x14ac:dyDescent="0.2">
      <c r="A2066" s="31" t="s">
        <v>58</v>
      </c>
      <c r="B2066" s="31"/>
      <c r="C2066" s="39"/>
      <c r="D2066" s="39">
        <f>SUM(D2050:D2065)</f>
        <v>750.2</v>
      </c>
      <c r="E2066" s="39"/>
      <c r="F2066" s="39">
        <f>SUM(F2050:F2065)</f>
        <v>750.2</v>
      </c>
      <c r="G2066" s="39">
        <f>SUM(G2050:G2065)</f>
        <v>158.1662</v>
      </c>
      <c r="H2066" s="39"/>
      <c r="I2066" s="39"/>
      <c r="J2066" s="38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1"/>
      <c r="AW2066" s="1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  <c r="BJ2066" s="1"/>
      <c r="BK2066" s="1"/>
      <c r="BL2066" s="1"/>
      <c r="BM2066" s="1"/>
      <c r="BN2066" s="1"/>
      <c r="BO2066" s="1"/>
      <c r="BP2066" s="1"/>
      <c r="BQ2066" s="1"/>
      <c r="BR2066" s="1"/>
      <c r="BS2066" s="1"/>
      <c r="BT2066" s="1"/>
      <c r="BU2066" s="1"/>
      <c r="BV2066" s="1"/>
      <c r="BW2066" s="1"/>
      <c r="BX2066" s="1"/>
    </row>
    <row r="2067" spans="1:76" s="36" customFormat="1" x14ac:dyDescent="0.2">
      <c r="A2067" s="37" t="s">
        <v>59</v>
      </c>
      <c r="B2067" s="37"/>
      <c r="C2067" s="39"/>
      <c r="D2067" s="39"/>
      <c r="E2067" s="39"/>
      <c r="F2067" s="39"/>
      <c r="G2067" s="39"/>
      <c r="H2067" s="39"/>
      <c r="I2067" s="39"/>
      <c r="J2067" s="38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1"/>
      <c r="AW2067" s="1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  <c r="BJ2067" s="1"/>
      <c r="BK2067" s="1"/>
      <c r="BL2067" s="1"/>
      <c r="BM2067" s="1"/>
      <c r="BN2067" s="1"/>
      <c r="BO2067" s="1"/>
      <c r="BP2067" s="1"/>
      <c r="BQ2067" s="1"/>
      <c r="BR2067" s="1"/>
      <c r="BS2067" s="1"/>
      <c r="BT2067" s="1"/>
      <c r="BU2067" s="1"/>
      <c r="BV2067" s="1"/>
      <c r="BW2067" s="1"/>
      <c r="BX2067" s="1"/>
    </row>
    <row r="2068" spans="1:76" s="36" customFormat="1" x14ac:dyDescent="0.2">
      <c r="A2068" s="37" t="s">
        <v>60</v>
      </c>
      <c r="B2068" s="37"/>
      <c r="C2068" s="39"/>
      <c r="D2068" s="39">
        <f>D2066-D2069</f>
        <v>750.2</v>
      </c>
      <c r="E2068" s="39"/>
      <c r="F2068" s="39">
        <f>F2066-F2069</f>
        <v>750.2</v>
      </c>
      <c r="G2068" s="39"/>
      <c r="H2068" s="39"/>
      <c r="I2068" s="39"/>
      <c r="J2068" s="38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1"/>
      <c r="AW2068" s="1"/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  <c r="BJ2068" s="1"/>
      <c r="BK2068" s="1"/>
      <c r="BL2068" s="1"/>
      <c r="BM2068" s="1"/>
      <c r="BN2068" s="1"/>
      <c r="BO2068" s="1"/>
      <c r="BP2068" s="1"/>
      <c r="BQ2068" s="1"/>
      <c r="BR2068" s="1"/>
      <c r="BS2068" s="1"/>
      <c r="BT2068" s="1"/>
      <c r="BU2068" s="1"/>
      <c r="BV2068" s="1"/>
      <c r="BW2068" s="1"/>
      <c r="BX2068" s="1"/>
    </row>
    <row r="2069" spans="1:76" s="36" customFormat="1" x14ac:dyDescent="0.2">
      <c r="A2069" s="37" t="s">
        <v>24</v>
      </c>
      <c r="B2069" s="37"/>
      <c r="C2069" s="39"/>
      <c r="D2069" s="39">
        <f>SUMIF(A2050:A2065,"ГВС",D2050:D2065)</f>
        <v>0</v>
      </c>
      <c r="E2069" s="39"/>
      <c r="F2069" s="39">
        <f>SUMIF(A2050:A2065,"ГВС",F2050:F2065)</f>
        <v>0</v>
      </c>
      <c r="G2069" s="39"/>
      <c r="H2069" s="39"/>
      <c r="I2069" s="39"/>
      <c r="J2069" s="38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1"/>
      <c r="AW2069" s="1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  <c r="BJ2069" s="1"/>
      <c r="BK2069" s="1"/>
      <c r="BL2069" s="1"/>
      <c r="BM2069" s="1"/>
      <c r="BN2069" s="1"/>
      <c r="BO2069" s="1"/>
      <c r="BP2069" s="1"/>
      <c r="BQ2069" s="1"/>
      <c r="BR2069" s="1"/>
      <c r="BS2069" s="1"/>
      <c r="BT2069" s="1"/>
      <c r="BU2069" s="1"/>
      <c r="BV2069" s="1"/>
      <c r="BW2069" s="1"/>
      <c r="BX2069" s="1"/>
    </row>
    <row r="2070" spans="1:76" s="36" customFormat="1" x14ac:dyDescent="0.2">
      <c r="A2070" s="31" t="s">
        <v>61</v>
      </c>
      <c r="B2070" s="40"/>
      <c r="C2070" s="291">
        <f>D2066+F2066</f>
        <v>1500.4</v>
      </c>
      <c r="D2070" s="292"/>
      <c r="E2070" s="292"/>
      <c r="F2070" s="293"/>
      <c r="G2070" s="50"/>
      <c r="H2070" s="39"/>
      <c r="I2070" s="39"/>
      <c r="J2070" s="38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1"/>
      <c r="AW2070" s="1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  <c r="BJ2070" s="1"/>
      <c r="BK2070" s="1"/>
      <c r="BL2070" s="1"/>
      <c r="BM2070" s="1"/>
      <c r="BN2070" s="1"/>
      <c r="BO2070" s="1"/>
      <c r="BP2070" s="1"/>
      <c r="BQ2070" s="1"/>
      <c r="BR2070" s="1"/>
      <c r="BS2070" s="1"/>
      <c r="BT2070" s="1"/>
      <c r="BU2070" s="1"/>
      <c r="BV2070" s="1"/>
      <c r="BW2070" s="1"/>
      <c r="BX2070" s="1"/>
    </row>
    <row r="2071" spans="1:76" ht="15" x14ac:dyDescent="0.2">
      <c r="A2071" s="14" t="s">
        <v>1330</v>
      </c>
      <c r="B2071" s="14"/>
      <c r="C2071" s="15"/>
      <c r="D2071" s="15"/>
      <c r="E2071" s="15"/>
      <c r="F2071" s="15"/>
      <c r="G2071" s="15"/>
      <c r="H2071" s="15"/>
      <c r="I2071" s="14"/>
      <c r="J2071" s="24"/>
    </row>
    <row r="2072" spans="1:76" ht="15" x14ac:dyDescent="0.25">
      <c r="A2072" s="25" t="s">
        <v>233</v>
      </c>
      <c r="B2072" s="46" t="s">
        <v>75</v>
      </c>
      <c r="C2072" s="20">
        <v>108</v>
      </c>
      <c r="D2072" s="20">
        <v>6</v>
      </c>
      <c r="E2072" s="20">
        <v>108</v>
      </c>
      <c r="F2072" s="20">
        <v>6</v>
      </c>
      <c r="G2072" s="21">
        <f>((C2072/1000)*D2072)+((E2072/1000)*F2072)</f>
        <v>1.296</v>
      </c>
      <c r="H2072" s="201">
        <v>2008</v>
      </c>
      <c r="I2072" s="201" t="s">
        <v>23</v>
      </c>
      <c r="J2072" s="20">
        <v>40</v>
      </c>
    </row>
    <row r="2073" spans="1:76" x14ac:dyDescent="0.2">
      <c r="A2073" s="30" t="s">
        <v>24</v>
      </c>
      <c r="B2073" s="94"/>
      <c r="C2073" s="20"/>
      <c r="D2073" s="20"/>
      <c r="E2073" s="20"/>
      <c r="F2073" s="20"/>
      <c r="G2073" s="21"/>
      <c r="H2073" s="201"/>
      <c r="I2073" s="201"/>
      <c r="J2073" s="20"/>
    </row>
    <row r="2074" spans="1:76" ht="15" x14ac:dyDescent="0.25">
      <c r="A2074" s="25" t="s">
        <v>622</v>
      </c>
      <c r="B2074" s="46" t="s">
        <v>75</v>
      </c>
      <c r="C2074" s="20">
        <v>159</v>
      </c>
      <c r="D2074" s="20">
        <v>4</v>
      </c>
      <c r="E2074" s="20">
        <v>159</v>
      </c>
      <c r="F2074" s="20">
        <v>4</v>
      </c>
      <c r="G2074" s="21">
        <f t="shared" ref="G2074:G2086" si="50">((C2074/1000)*D2074)+((E2074/1000)*F2074)</f>
        <v>1.272</v>
      </c>
      <c r="H2074" s="201">
        <v>2008</v>
      </c>
      <c r="I2074" s="201" t="s">
        <v>23</v>
      </c>
      <c r="J2074" s="20">
        <v>40</v>
      </c>
    </row>
    <row r="2075" spans="1:76" x14ac:dyDescent="0.2">
      <c r="A2075" s="25" t="s">
        <v>1331</v>
      </c>
      <c r="B2075" s="89">
        <v>407</v>
      </c>
      <c r="C2075" s="20">
        <v>108</v>
      </c>
      <c r="D2075" s="20">
        <v>44.5</v>
      </c>
      <c r="E2075" s="20">
        <v>108</v>
      </c>
      <c r="F2075" s="20">
        <v>44.5</v>
      </c>
      <c r="G2075" s="21">
        <f t="shared" si="50"/>
        <v>9.6120000000000001</v>
      </c>
      <c r="H2075" s="201">
        <v>2014</v>
      </c>
      <c r="I2075" s="201" t="s">
        <v>23</v>
      </c>
      <c r="J2075" s="20">
        <v>16</v>
      </c>
    </row>
    <row r="2076" spans="1:76" x14ac:dyDescent="0.2">
      <c r="A2076" s="25" t="s">
        <v>1332</v>
      </c>
      <c r="B2076" s="89">
        <v>750</v>
      </c>
      <c r="C2076" s="20">
        <v>108</v>
      </c>
      <c r="D2076" s="20">
        <v>17.899999999999999</v>
      </c>
      <c r="E2076" s="20">
        <v>108</v>
      </c>
      <c r="F2076" s="20">
        <v>17.899999999999999</v>
      </c>
      <c r="G2076" s="21">
        <f t="shared" si="50"/>
        <v>3.8663999999999996</v>
      </c>
      <c r="H2076" s="201">
        <v>2014</v>
      </c>
      <c r="I2076" s="201" t="s">
        <v>23</v>
      </c>
      <c r="J2076" s="20">
        <v>16</v>
      </c>
    </row>
    <row r="2077" spans="1:76" x14ac:dyDescent="0.2">
      <c r="A2077" s="25" t="s">
        <v>1333</v>
      </c>
      <c r="B2077" s="89">
        <v>823</v>
      </c>
      <c r="C2077" s="20">
        <v>108</v>
      </c>
      <c r="D2077" s="20">
        <v>15.6</v>
      </c>
      <c r="E2077" s="20">
        <v>108</v>
      </c>
      <c r="F2077" s="20">
        <v>15.6</v>
      </c>
      <c r="G2077" s="21">
        <f t="shared" si="50"/>
        <v>3.3695999999999997</v>
      </c>
      <c r="H2077" s="201">
        <v>2014</v>
      </c>
      <c r="I2077" s="201" t="s">
        <v>23</v>
      </c>
      <c r="J2077" s="20">
        <v>16</v>
      </c>
    </row>
    <row r="2078" spans="1:76" x14ac:dyDescent="0.2">
      <c r="A2078" s="25" t="s">
        <v>1334</v>
      </c>
      <c r="B2078" s="89">
        <v>718</v>
      </c>
      <c r="C2078" s="20">
        <v>108</v>
      </c>
      <c r="D2078" s="20">
        <v>51.6</v>
      </c>
      <c r="E2078" s="20">
        <v>108</v>
      </c>
      <c r="F2078" s="20">
        <v>51.6</v>
      </c>
      <c r="G2078" s="21">
        <f t="shared" si="50"/>
        <v>11.1456</v>
      </c>
      <c r="H2078" s="201">
        <v>2014</v>
      </c>
      <c r="I2078" s="201" t="s">
        <v>23</v>
      </c>
      <c r="J2078" s="20">
        <v>16</v>
      </c>
    </row>
    <row r="2079" spans="1:76" x14ac:dyDescent="0.2">
      <c r="A2079" s="25" t="s">
        <v>1335</v>
      </c>
      <c r="B2079" s="89">
        <v>857</v>
      </c>
      <c r="C2079" s="20">
        <v>76</v>
      </c>
      <c r="D2079" s="20">
        <v>45.4</v>
      </c>
      <c r="E2079" s="20">
        <v>76</v>
      </c>
      <c r="F2079" s="20">
        <v>45.4</v>
      </c>
      <c r="G2079" s="21">
        <f t="shared" si="50"/>
        <v>6.9007999999999994</v>
      </c>
      <c r="H2079" s="201">
        <v>2017</v>
      </c>
      <c r="I2079" s="201" t="s">
        <v>23</v>
      </c>
      <c r="J2079" s="20">
        <v>4</v>
      </c>
    </row>
    <row r="2080" spans="1:76" x14ac:dyDescent="0.2">
      <c r="A2080" s="25" t="s">
        <v>1336</v>
      </c>
      <c r="B2080" s="89">
        <v>926</v>
      </c>
      <c r="C2080" s="20">
        <v>76</v>
      </c>
      <c r="D2080" s="20">
        <v>40.5</v>
      </c>
      <c r="E2080" s="20">
        <v>76</v>
      </c>
      <c r="F2080" s="20">
        <v>40.5</v>
      </c>
      <c r="G2080" s="21">
        <f t="shared" si="50"/>
        <v>6.1559999999999997</v>
      </c>
      <c r="H2080" s="201">
        <v>2017</v>
      </c>
      <c r="I2080" s="201" t="s">
        <v>23</v>
      </c>
      <c r="J2080" s="20">
        <v>4</v>
      </c>
    </row>
    <row r="2081" spans="1:76" x14ac:dyDescent="0.2">
      <c r="A2081" s="25" t="s">
        <v>1337</v>
      </c>
      <c r="B2081" s="89">
        <v>946</v>
      </c>
      <c r="C2081" s="20">
        <v>89</v>
      </c>
      <c r="D2081" s="20">
        <v>45</v>
      </c>
      <c r="E2081" s="20">
        <v>89</v>
      </c>
      <c r="F2081" s="20">
        <v>45</v>
      </c>
      <c r="G2081" s="21">
        <f t="shared" si="50"/>
        <v>8.01</v>
      </c>
      <c r="H2081" s="201">
        <v>1969</v>
      </c>
      <c r="I2081" s="201" t="s">
        <v>33</v>
      </c>
      <c r="J2081" s="20">
        <v>100</v>
      </c>
    </row>
    <row r="2082" spans="1:76" x14ac:dyDescent="0.2">
      <c r="A2082" s="25" t="s">
        <v>1338</v>
      </c>
      <c r="B2082" s="89">
        <v>945</v>
      </c>
      <c r="C2082" s="20">
        <v>89</v>
      </c>
      <c r="D2082" s="20">
        <v>20</v>
      </c>
      <c r="E2082" s="20">
        <v>89</v>
      </c>
      <c r="F2082" s="20">
        <v>20</v>
      </c>
      <c r="G2082" s="21">
        <f t="shared" si="50"/>
        <v>3.5599999999999996</v>
      </c>
      <c r="H2082" s="201">
        <v>1969</v>
      </c>
      <c r="I2082" s="201" t="s">
        <v>33</v>
      </c>
      <c r="J2082" s="20">
        <v>100</v>
      </c>
    </row>
    <row r="2083" spans="1:76" x14ac:dyDescent="0.2">
      <c r="A2083" s="25" t="s">
        <v>1339</v>
      </c>
      <c r="B2083" s="89">
        <v>897</v>
      </c>
      <c r="C2083" s="20">
        <v>45</v>
      </c>
      <c r="D2083" s="20">
        <v>13.4</v>
      </c>
      <c r="E2083" s="20">
        <v>45</v>
      </c>
      <c r="F2083" s="20">
        <v>13.4</v>
      </c>
      <c r="G2083" s="21">
        <f t="shared" si="50"/>
        <v>1.206</v>
      </c>
      <c r="H2083" s="201">
        <v>2017</v>
      </c>
      <c r="I2083" s="201" t="s">
        <v>23</v>
      </c>
      <c r="J2083" s="20">
        <v>4</v>
      </c>
    </row>
    <row r="2084" spans="1:76" x14ac:dyDescent="0.2">
      <c r="A2084" s="25" t="s">
        <v>1340</v>
      </c>
      <c r="B2084" s="89">
        <v>853</v>
      </c>
      <c r="C2084" s="20">
        <v>57</v>
      </c>
      <c r="D2084" s="20">
        <v>20.6</v>
      </c>
      <c r="E2084" s="20">
        <v>57</v>
      </c>
      <c r="F2084" s="20">
        <v>20.6</v>
      </c>
      <c r="G2084" s="21">
        <f t="shared" si="50"/>
        <v>2.3484000000000003</v>
      </c>
      <c r="H2084" s="201">
        <v>2014</v>
      </c>
      <c r="I2084" s="201" t="s">
        <v>23</v>
      </c>
      <c r="J2084" s="20">
        <v>16</v>
      </c>
    </row>
    <row r="2085" spans="1:76" s="81" customFormat="1" x14ac:dyDescent="0.2">
      <c r="A2085" s="25" t="s">
        <v>1341</v>
      </c>
      <c r="B2085" s="89">
        <v>859</v>
      </c>
      <c r="C2085" s="20">
        <v>76</v>
      </c>
      <c r="D2085" s="20">
        <v>38.6</v>
      </c>
      <c r="E2085" s="20">
        <v>76</v>
      </c>
      <c r="F2085" s="20">
        <v>38.6</v>
      </c>
      <c r="G2085" s="21">
        <f t="shared" si="50"/>
        <v>5.8672000000000004</v>
      </c>
      <c r="H2085" s="201">
        <v>2013</v>
      </c>
      <c r="I2085" s="201" t="s">
        <v>23</v>
      </c>
      <c r="J2085" s="20">
        <v>20</v>
      </c>
      <c r="K2085" s="80"/>
      <c r="L2085" s="80"/>
      <c r="M2085" s="80"/>
      <c r="N2085" s="80"/>
      <c r="O2085" s="80"/>
      <c r="P2085" s="80"/>
      <c r="Q2085" s="80"/>
      <c r="R2085" s="80"/>
      <c r="S2085" s="80"/>
      <c r="T2085" s="80"/>
      <c r="U2085" s="80"/>
      <c r="V2085" s="80"/>
      <c r="W2085" s="80"/>
      <c r="X2085" s="80"/>
      <c r="Y2085" s="80"/>
      <c r="Z2085" s="80"/>
      <c r="AA2085" s="80"/>
      <c r="AB2085" s="80"/>
      <c r="AC2085" s="80"/>
      <c r="AD2085" s="80"/>
      <c r="AE2085" s="80"/>
      <c r="AF2085" s="80"/>
      <c r="AG2085" s="80"/>
      <c r="AH2085" s="80"/>
      <c r="AI2085" s="80"/>
      <c r="AJ2085" s="80"/>
      <c r="AK2085" s="80"/>
      <c r="AL2085" s="80"/>
      <c r="AM2085" s="80"/>
      <c r="AN2085" s="80"/>
      <c r="AO2085" s="80"/>
      <c r="AP2085" s="80"/>
      <c r="AQ2085" s="80"/>
      <c r="AR2085" s="80"/>
      <c r="AS2085" s="80"/>
      <c r="AT2085" s="80"/>
      <c r="AU2085" s="80"/>
      <c r="AV2085" s="80"/>
      <c r="AW2085" s="80"/>
      <c r="AX2085" s="80"/>
      <c r="AY2085" s="80"/>
      <c r="AZ2085" s="80"/>
      <c r="BA2085" s="80"/>
      <c r="BB2085" s="80"/>
      <c r="BC2085" s="80"/>
      <c r="BD2085" s="80"/>
      <c r="BE2085" s="80"/>
      <c r="BF2085" s="80"/>
      <c r="BG2085" s="80"/>
      <c r="BH2085" s="80"/>
      <c r="BI2085" s="80"/>
      <c r="BJ2085" s="80"/>
      <c r="BK2085" s="80"/>
      <c r="BL2085" s="80"/>
      <c r="BM2085" s="80"/>
      <c r="BN2085" s="80"/>
      <c r="BO2085" s="80"/>
      <c r="BP2085" s="80"/>
      <c r="BQ2085" s="80"/>
      <c r="BR2085" s="80"/>
      <c r="BS2085" s="80"/>
      <c r="BT2085" s="80"/>
      <c r="BU2085" s="80"/>
      <c r="BV2085" s="80"/>
      <c r="BW2085" s="80"/>
      <c r="BX2085" s="80"/>
    </row>
    <row r="2086" spans="1:76" s="81" customFormat="1" x14ac:dyDescent="0.2">
      <c r="A2086" s="25" t="s">
        <v>1342</v>
      </c>
      <c r="B2086" s="89">
        <v>980</v>
      </c>
      <c r="C2086" s="20">
        <v>57</v>
      </c>
      <c r="D2086" s="20">
        <v>2.6</v>
      </c>
      <c r="E2086" s="20">
        <v>57</v>
      </c>
      <c r="F2086" s="20">
        <v>2.6</v>
      </c>
      <c r="G2086" s="21">
        <f t="shared" si="50"/>
        <v>0.2964</v>
      </c>
      <c r="H2086" s="201">
        <v>2013</v>
      </c>
      <c r="I2086" s="201" t="s">
        <v>23</v>
      </c>
      <c r="J2086" s="20">
        <v>20</v>
      </c>
      <c r="K2086" s="80"/>
      <c r="L2086" s="80"/>
      <c r="M2086" s="80"/>
      <c r="N2086" s="80"/>
      <c r="O2086" s="80"/>
      <c r="P2086" s="80"/>
      <c r="Q2086" s="80"/>
      <c r="R2086" s="80"/>
      <c r="S2086" s="80"/>
      <c r="T2086" s="80"/>
      <c r="U2086" s="80"/>
      <c r="V2086" s="80"/>
      <c r="W2086" s="80"/>
      <c r="X2086" s="80"/>
      <c r="Y2086" s="80"/>
      <c r="Z2086" s="80"/>
      <c r="AA2086" s="80"/>
      <c r="AB2086" s="80"/>
      <c r="AC2086" s="80"/>
      <c r="AD2086" s="80"/>
      <c r="AE2086" s="80"/>
      <c r="AF2086" s="80"/>
      <c r="AG2086" s="80"/>
      <c r="AH2086" s="80"/>
      <c r="AI2086" s="80"/>
      <c r="AJ2086" s="80"/>
      <c r="AK2086" s="80"/>
      <c r="AL2086" s="80"/>
      <c r="AM2086" s="80"/>
      <c r="AN2086" s="80"/>
      <c r="AO2086" s="80"/>
      <c r="AP2086" s="80"/>
      <c r="AQ2086" s="80"/>
      <c r="AR2086" s="80"/>
      <c r="AS2086" s="80"/>
      <c r="AT2086" s="80"/>
      <c r="AU2086" s="80"/>
      <c r="AV2086" s="80"/>
      <c r="AW2086" s="80"/>
      <c r="AX2086" s="80"/>
      <c r="AY2086" s="80"/>
      <c r="AZ2086" s="80"/>
      <c r="BA2086" s="80"/>
      <c r="BB2086" s="80"/>
      <c r="BC2086" s="80"/>
      <c r="BD2086" s="80"/>
      <c r="BE2086" s="80"/>
      <c r="BF2086" s="80"/>
      <c r="BG2086" s="80"/>
      <c r="BH2086" s="80"/>
      <c r="BI2086" s="80"/>
      <c r="BJ2086" s="80"/>
      <c r="BK2086" s="80"/>
      <c r="BL2086" s="80"/>
      <c r="BM2086" s="80"/>
      <c r="BN2086" s="80"/>
      <c r="BO2086" s="80"/>
      <c r="BP2086" s="80"/>
      <c r="BQ2086" s="80"/>
      <c r="BR2086" s="80"/>
      <c r="BS2086" s="80"/>
      <c r="BT2086" s="80"/>
      <c r="BU2086" s="80"/>
      <c r="BV2086" s="80"/>
      <c r="BW2086" s="80"/>
      <c r="BX2086" s="80"/>
    </row>
    <row r="2087" spans="1:76" s="81" customFormat="1" x14ac:dyDescent="0.2">
      <c r="A2087" s="25" t="s">
        <v>1343</v>
      </c>
      <c r="B2087" s="89"/>
      <c r="C2087" s="20">
        <v>57</v>
      </c>
      <c r="D2087" s="20"/>
      <c r="E2087" s="20">
        <v>57</v>
      </c>
      <c r="F2087" s="20"/>
      <c r="G2087" s="21"/>
      <c r="H2087" s="201"/>
      <c r="I2087" s="201"/>
      <c r="J2087" s="20"/>
      <c r="K2087" s="80"/>
      <c r="L2087" s="80"/>
      <c r="M2087" s="80"/>
      <c r="N2087" s="80"/>
      <c r="O2087" s="80"/>
      <c r="P2087" s="80"/>
      <c r="Q2087" s="80"/>
      <c r="R2087" s="80"/>
      <c r="S2087" s="80"/>
      <c r="T2087" s="80"/>
      <c r="U2087" s="80"/>
      <c r="V2087" s="80"/>
      <c r="W2087" s="80"/>
      <c r="X2087" s="80"/>
      <c r="Y2087" s="80"/>
      <c r="Z2087" s="80"/>
      <c r="AA2087" s="80"/>
      <c r="AB2087" s="80"/>
      <c r="AC2087" s="80"/>
      <c r="AD2087" s="80"/>
      <c r="AE2087" s="80"/>
      <c r="AF2087" s="80"/>
      <c r="AG2087" s="80"/>
      <c r="AH2087" s="80"/>
      <c r="AI2087" s="80"/>
      <c r="AJ2087" s="80"/>
      <c r="AK2087" s="80"/>
      <c r="AL2087" s="80"/>
      <c r="AM2087" s="80"/>
      <c r="AN2087" s="80"/>
      <c r="AO2087" s="80"/>
      <c r="AP2087" s="80"/>
      <c r="AQ2087" s="80"/>
      <c r="AR2087" s="80"/>
      <c r="AS2087" s="80"/>
      <c r="AT2087" s="80"/>
      <c r="AU2087" s="80"/>
      <c r="AV2087" s="80"/>
      <c r="AW2087" s="80"/>
      <c r="AX2087" s="80"/>
      <c r="AY2087" s="80"/>
      <c r="AZ2087" s="80"/>
      <c r="BA2087" s="80"/>
      <c r="BB2087" s="80"/>
      <c r="BC2087" s="80"/>
      <c r="BD2087" s="80"/>
      <c r="BE2087" s="80"/>
      <c r="BF2087" s="80"/>
      <c r="BG2087" s="80"/>
      <c r="BH2087" s="80"/>
      <c r="BI2087" s="80"/>
      <c r="BJ2087" s="80"/>
      <c r="BK2087" s="80"/>
      <c r="BL2087" s="80"/>
      <c r="BM2087" s="80"/>
      <c r="BN2087" s="80"/>
      <c r="BO2087" s="80"/>
      <c r="BP2087" s="80"/>
      <c r="BQ2087" s="80"/>
      <c r="BR2087" s="80"/>
      <c r="BS2087" s="80"/>
      <c r="BT2087" s="80"/>
      <c r="BU2087" s="80"/>
      <c r="BV2087" s="80"/>
      <c r="BW2087" s="80"/>
      <c r="BX2087" s="80"/>
    </row>
    <row r="2088" spans="1:76" x14ac:dyDescent="0.2">
      <c r="A2088" s="25" t="s">
        <v>1344</v>
      </c>
      <c r="B2088" s="89">
        <v>714</v>
      </c>
      <c r="C2088" s="20">
        <v>57</v>
      </c>
      <c r="D2088" s="20">
        <v>16.3</v>
      </c>
      <c r="E2088" s="20">
        <v>57</v>
      </c>
      <c r="F2088" s="20">
        <v>16.3</v>
      </c>
      <c r="G2088" s="21">
        <f t="shared" ref="G2088:G2101" si="51">((C2088/1000)*D2088)+((E2088/1000)*F2088)</f>
        <v>1.8582000000000001</v>
      </c>
      <c r="H2088" s="201">
        <v>2014</v>
      </c>
      <c r="I2088" s="201" t="s">
        <v>23</v>
      </c>
      <c r="J2088" s="20">
        <v>16</v>
      </c>
    </row>
    <row r="2089" spans="1:76" ht="15" x14ac:dyDescent="0.25">
      <c r="A2089" s="25" t="s">
        <v>1345</v>
      </c>
      <c r="B2089" s="46" t="s">
        <v>75</v>
      </c>
      <c r="C2089" s="20">
        <v>45</v>
      </c>
      <c r="D2089" s="20">
        <v>26.5</v>
      </c>
      <c r="E2089" s="20">
        <v>45</v>
      </c>
      <c r="F2089" s="20">
        <v>26.5</v>
      </c>
      <c r="G2089" s="21">
        <f t="shared" si="51"/>
        <v>2.3849999999999998</v>
      </c>
      <c r="H2089" s="201">
        <v>2015</v>
      </c>
      <c r="I2089" s="201" t="s">
        <v>23</v>
      </c>
      <c r="J2089" s="20">
        <v>12</v>
      </c>
    </row>
    <row r="2090" spans="1:76" ht="15" x14ac:dyDescent="0.25">
      <c r="A2090" s="25" t="s">
        <v>1346</v>
      </c>
      <c r="B2090" s="46" t="s">
        <v>75</v>
      </c>
      <c r="C2090" s="20">
        <v>57</v>
      </c>
      <c r="D2090" s="20">
        <v>25.6</v>
      </c>
      <c r="E2090" s="20">
        <v>57</v>
      </c>
      <c r="F2090" s="20">
        <v>25.6</v>
      </c>
      <c r="G2090" s="21">
        <f t="shared" si="51"/>
        <v>2.9184000000000001</v>
      </c>
      <c r="H2090" s="201">
        <v>2014</v>
      </c>
      <c r="I2090" s="201" t="s">
        <v>23</v>
      </c>
      <c r="J2090" s="20">
        <v>16</v>
      </c>
    </row>
    <row r="2091" spans="1:76" x14ac:dyDescent="0.2">
      <c r="A2091" s="25" t="s">
        <v>1347</v>
      </c>
      <c r="B2091" s="64"/>
      <c r="C2091" s="20">
        <v>57</v>
      </c>
      <c r="D2091" s="20"/>
      <c r="E2091" s="20">
        <v>57</v>
      </c>
      <c r="F2091" s="20"/>
      <c r="G2091" s="21">
        <f t="shared" si="51"/>
        <v>0</v>
      </c>
      <c r="H2091" s="201">
        <v>2014</v>
      </c>
      <c r="I2091" s="201" t="s">
        <v>23</v>
      </c>
      <c r="J2091" s="20">
        <v>16</v>
      </c>
    </row>
    <row r="2092" spans="1:76" x14ac:dyDescent="0.2">
      <c r="A2092" s="25" t="s">
        <v>300</v>
      </c>
      <c r="B2092" s="89">
        <v>412</v>
      </c>
      <c r="C2092" s="20">
        <v>89</v>
      </c>
      <c r="D2092" s="20">
        <v>35</v>
      </c>
      <c r="E2092" s="20">
        <v>89</v>
      </c>
      <c r="F2092" s="20">
        <v>35</v>
      </c>
      <c r="G2092" s="21">
        <f t="shared" si="51"/>
        <v>6.2299999999999995</v>
      </c>
      <c r="H2092" s="201">
        <v>1969</v>
      </c>
      <c r="I2092" s="201" t="s">
        <v>23</v>
      </c>
      <c r="J2092" s="20">
        <v>100</v>
      </c>
    </row>
    <row r="2093" spans="1:76" x14ac:dyDescent="0.2">
      <c r="A2093" s="25" t="s">
        <v>1348</v>
      </c>
      <c r="B2093" s="89">
        <v>412</v>
      </c>
      <c r="C2093" s="20">
        <v>89</v>
      </c>
      <c r="D2093" s="20">
        <v>115</v>
      </c>
      <c r="E2093" s="20">
        <v>89</v>
      </c>
      <c r="F2093" s="20">
        <v>115</v>
      </c>
      <c r="G2093" s="21">
        <f t="shared" si="51"/>
        <v>20.47</v>
      </c>
      <c r="H2093" s="201">
        <v>1969</v>
      </c>
      <c r="I2093" s="201" t="s">
        <v>23</v>
      </c>
      <c r="J2093" s="20">
        <v>100</v>
      </c>
    </row>
    <row r="2094" spans="1:76" x14ac:dyDescent="0.2">
      <c r="A2094" s="25" t="s">
        <v>1019</v>
      </c>
      <c r="B2094" s="89">
        <v>458</v>
      </c>
      <c r="C2094" s="20">
        <v>89</v>
      </c>
      <c r="D2094" s="20">
        <v>42</v>
      </c>
      <c r="E2094" s="20">
        <v>89</v>
      </c>
      <c r="F2094" s="20">
        <v>42</v>
      </c>
      <c r="G2094" s="21">
        <f t="shared" si="51"/>
        <v>7.476</v>
      </c>
      <c r="H2094" s="201">
        <v>1969</v>
      </c>
      <c r="I2094" s="201" t="s">
        <v>23</v>
      </c>
      <c r="J2094" s="20">
        <v>100</v>
      </c>
    </row>
    <row r="2095" spans="1:76" x14ac:dyDescent="0.2">
      <c r="A2095" s="25" t="s">
        <v>1349</v>
      </c>
      <c r="B2095" s="89">
        <v>468</v>
      </c>
      <c r="C2095" s="20">
        <v>89</v>
      </c>
      <c r="D2095" s="20">
        <v>24</v>
      </c>
      <c r="E2095" s="20">
        <v>89</v>
      </c>
      <c r="F2095" s="20">
        <v>24</v>
      </c>
      <c r="G2095" s="21">
        <f t="shared" si="51"/>
        <v>4.2720000000000002</v>
      </c>
      <c r="H2095" s="201">
        <v>1969</v>
      </c>
      <c r="I2095" s="201" t="s">
        <v>23</v>
      </c>
      <c r="J2095" s="20">
        <v>100</v>
      </c>
    </row>
    <row r="2096" spans="1:76" x14ac:dyDescent="0.2">
      <c r="A2096" s="25" t="s">
        <v>1350</v>
      </c>
      <c r="B2096" s="89">
        <v>467</v>
      </c>
      <c r="C2096" s="20">
        <v>45</v>
      </c>
      <c r="D2096" s="20">
        <v>50</v>
      </c>
      <c r="E2096" s="20">
        <v>45</v>
      </c>
      <c r="F2096" s="20">
        <v>50</v>
      </c>
      <c r="G2096" s="21">
        <f t="shared" si="51"/>
        <v>4.5</v>
      </c>
      <c r="H2096" s="201">
        <v>1969</v>
      </c>
      <c r="I2096" s="201" t="s">
        <v>23</v>
      </c>
      <c r="J2096" s="20">
        <v>100</v>
      </c>
    </row>
    <row r="2097" spans="1:76" x14ac:dyDescent="0.2">
      <c r="A2097" s="25" t="s">
        <v>1351</v>
      </c>
      <c r="B2097" s="89">
        <v>447</v>
      </c>
      <c r="C2097" s="20">
        <v>45</v>
      </c>
      <c r="D2097" s="20">
        <v>50</v>
      </c>
      <c r="E2097" s="20">
        <v>45</v>
      </c>
      <c r="F2097" s="20">
        <v>50</v>
      </c>
      <c r="G2097" s="21">
        <f t="shared" si="51"/>
        <v>4.5</v>
      </c>
      <c r="H2097" s="201">
        <v>1969</v>
      </c>
      <c r="I2097" s="201" t="s">
        <v>23</v>
      </c>
      <c r="J2097" s="20">
        <v>100</v>
      </c>
    </row>
    <row r="2098" spans="1:76" x14ac:dyDescent="0.2">
      <c r="A2098" s="25" t="s">
        <v>1352</v>
      </c>
      <c r="B2098" s="89">
        <v>489</v>
      </c>
      <c r="C2098" s="20">
        <v>76</v>
      </c>
      <c r="D2098" s="20">
        <v>38.5</v>
      </c>
      <c r="E2098" s="20">
        <v>76</v>
      </c>
      <c r="F2098" s="20">
        <v>38.5</v>
      </c>
      <c r="G2098" s="21">
        <f t="shared" si="51"/>
        <v>5.8519999999999994</v>
      </c>
      <c r="H2098" s="201">
        <v>1969</v>
      </c>
      <c r="I2098" s="201" t="s">
        <v>23</v>
      </c>
      <c r="J2098" s="20">
        <v>100</v>
      </c>
    </row>
    <row r="2099" spans="1:76" x14ac:dyDescent="0.2">
      <c r="A2099" s="30"/>
      <c r="B2099" s="89">
        <v>413</v>
      </c>
      <c r="C2099" s="20">
        <v>57</v>
      </c>
      <c r="D2099" s="20">
        <v>6.5</v>
      </c>
      <c r="E2099" s="20">
        <v>57</v>
      </c>
      <c r="F2099" s="20">
        <v>6.5</v>
      </c>
      <c r="G2099" s="21">
        <f t="shared" si="51"/>
        <v>0.74099999999999999</v>
      </c>
      <c r="H2099" s="201">
        <v>2015</v>
      </c>
      <c r="I2099" s="201" t="s">
        <v>23</v>
      </c>
      <c r="J2099" s="20">
        <v>12</v>
      </c>
    </row>
    <row r="2100" spans="1:76" x14ac:dyDescent="0.2">
      <c r="A2100" s="30"/>
      <c r="B2100" s="89">
        <v>413</v>
      </c>
      <c r="C2100" s="20">
        <v>76</v>
      </c>
      <c r="D2100" s="20">
        <v>10.4</v>
      </c>
      <c r="E2100" s="20">
        <v>76</v>
      </c>
      <c r="F2100" s="20">
        <v>10.4</v>
      </c>
      <c r="G2100" s="21">
        <f t="shared" si="51"/>
        <v>1.5808</v>
      </c>
      <c r="H2100" s="201">
        <v>2015</v>
      </c>
      <c r="I2100" s="201" t="s">
        <v>23</v>
      </c>
      <c r="J2100" s="20">
        <v>12</v>
      </c>
    </row>
    <row r="2101" spans="1:76" x14ac:dyDescent="0.2">
      <c r="A2101" s="25"/>
      <c r="B2101" s="89">
        <v>489</v>
      </c>
      <c r="C2101" s="20">
        <v>76</v>
      </c>
      <c r="D2101" s="20">
        <v>71</v>
      </c>
      <c r="E2101" s="20">
        <v>76</v>
      </c>
      <c r="F2101" s="20">
        <v>71</v>
      </c>
      <c r="G2101" s="21">
        <f t="shared" si="51"/>
        <v>10.792</v>
      </c>
      <c r="H2101" s="201">
        <v>1969</v>
      </c>
      <c r="I2101" s="201" t="s">
        <v>23</v>
      </c>
      <c r="J2101" s="20">
        <v>100</v>
      </c>
    </row>
    <row r="2102" spans="1:76" x14ac:dyDescent="0.2">
      <c r="A2102" s="30" t="s">
        <v>24</v>
      </c>
      <c r="B2102" s="30"/>
      <c r="C2102" s="20"/>
      <c r="D2102" s="20"/>
      <c r="E2102" s="20"/>
      <c r="F2102" s="20"/>
      <c r="G2102" s="21"/>
      <c r="H2102" s="201"/>
      <c r="I2102" s="201"/>
      <c r="J2102" s="42"/>
    </row>
    <row r="2103" spans="1:76" s="36" customFormat="1" x14ac:dyDescent="0.2">
      <c r="A2103" s="31" t="s">
        <v>58</v>
      </c>
      <c r="B2103" s="31"/>
      <c r="C2103" s="39"/>
      <c r="D2103" s="39">
        <f>SUM(D2072:D2102)</f>
        <v>876.50000000000011</v>
      </c>
      <c r="E2103" s="39"/>
      <c r="F2103" s="39">
        <f>SUM(F2072:F2102)</f>
        <v>876.50000000000011</v>
      </c>
      <c r="G2103" s="39">
        <f>SUM(G2072:G2102)</f>
        <v>138.48180000000002</v>
      </c>
      <c r="H2103" s="39"/>
      <c r="I2103" s="39"/>
      <c r="J2103" s="38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  <c r="BJ2103" s="1"/>
      <c r="BK2103" s="1"/>
      <c r="BL2103" s="1"/>
      <c r="BM2103" s="1"/>
      <c r="BN2103" s="1"/>
      <c r="BO2103" s="1"/>
      <c r="BP2103" s="1"/>
      <c r="BQ2103" s="1"/>
      <c r="BR2103" s="1"/>
      <c r="BS2103" s="1"/>
      <c r="BT2103" s="1"/>
      <c r="BU2103" s="1"/>
      <c r="BV2103" s="1"/>
      <c r="BW2103" s="1"/>
      <c r="BX2103" s="1"/>
    </row>
    <row r="2104" spans="1:76" s="36" customFormat="1" x14ac:dyDescent="0.2">
      <c r="A2104" s="37" t="s">
        <v>59</v>
      </c>
      <c r="B2104" s="37"/>
      <c r="C2104" s="39"/>
      <c r="D2104" s="39"/>
      <c r="E2104" s="39"/>
      <c r="F2104" s="39"/>
      <c r="G2104" s="39"/>
      <c r="H2104" s="39"/>
      <c r="I2104" s="39"/>
      <c r="J2104" s="38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1"/>
      <c r="AW2104" s="1"/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  <c r="BJ2104" s="1"/>
      <c r="BK2104" s="1"/>
      <c r="BL2104" s="1"/>
      <c r="BM2104" s="1"/>
      <c r="BN2104" s="1"/>
      <c r="BO2104" s="1"/>
      <c r="BP2104" s="1"/>
      <c r="BQ2104" s="1"/>
      <c r="BR2104" s="1"/>
      <c r="BS2104" s="1"/>
      <c r="BT2104" s="1"/>
      <c r="BU2104" s="1"/>
      <c r="BV2104" s="1"/>
      <c r="BW2104" s="1"/>
      <c r="BX2104" s="1"/>
    </row>
    <row r="2105" spans="1:76" s="36" customFormat="1" x14ac:dyDescent="0.2">
      <c r="A2105" s="37" t="s">
        <v>60</v>
      </c>
      <c r="B2105" s="37"/>
      <c r="C2105" s="39"/>
      <c r="D2105" s="39">
        <f>D2103-D2106</f>
        <v>876.50000000000011</v>
      </c>
      <c r="E2105" s="39"/>
      <c r="F2105" s="39">
        <f>F2103-F2106</f>
        <v>876.50000000000011</v>
      </c>
      <c r="G2105" s="39"/>
      <c r="H2105" s="39"/>
      <c r="I2105" s="39"/>
      <c r="J2105" s="38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  <c r="BJ2105" s="1"/>
      <c r="BK2105" s="1"/>
      <c r="BL2105" s="1"/>
      <c r="BM2105" s="1"/>
      <c r="BN2105" s="1"/>
      <c r="BO2105" s="1"/>
      <c r="BP2105" s="1"/>
      <c r="BQ2105" s="1"/>
      <c r="BR2105" s="1"/>
      <c r="BS2105" s="1"/>
      <c r="BT2105" s="1"/>
      <c r="BU2105" s="1"/>
      <c r="BV2105" s="1"/>
      <c r="BW2105" s="1"/>
      <c r="BX2105" s="1"/>
    </row>
    <row r="2106" spans="1:76" s="36" customFormat="1" x14ac:dyDescent="0.2">
      <c r="A2106" s="37" t="s">
        <v>24</v>
      </c>
      <c r="B2106" s="37"/>
      <c r="C2106" s="39"/>
      <c r="D2106" s="39">
        <f>SUMIF(A2072:A2102,"ГВС",D2072:D2102)</f>
        <v>0</v>
      </c>
      <c r="E2106" s="39"/>
      <c r="F2106" s="39">
        <f>SUMIF(A2072:A2102,"ГВС",F2072:F2102)</f>
        <v>0</v>
      </c>
      <c r="G2106" s="39"/>
      <c r="H2106" s="39"/>
      <c r="I2106" s="39"/>
      <c r="J2106" s="38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  <c r="BJ2106" s="1"/>
      <c r="BK2106" s="1"/>
      <c r="BL2106" s="1"/>
      <c r="BM2106" s="1"/>
      <c r="BN2106" s="1"/>
      <c r="BO2106" s="1"/>
      <c r="BP2106" s="1"/>
      <c r="BQ2106" s="1"/>
      <c r="BR2106" s="1"/>
      <c r="BS2106" s="1"/>
      <c r="BT2106" s="1"/>
      <c r="BU2106" s="1"/>
      <c r="BV2106" s="1"/>
      <c r="BW2106" s="1"/>
      <c r="BX2106" s="1"/>
    </row>
    <row r="2107" spans="1:76" s="36" customFormat="1" x14ac:dyDescent="0.2">
      <c r="A2107" s="31" t="s">
        <v>61</v>
      </c>
      <c r="B2107" s="40"/>
      <c r="C2107" s="291">
        <f>D2103+F2103</f>
        <v>1753.0000000000002</v>
      </c>
      <c r="D2107" s="292"/>
      <c r="E2107" s="292"/>
      <c r="F2107" s="293"/>
      <c r="G2107" s="50"/>
      <c r="H2107" s="39"/>
      <c r="I2107" s="39"/>
      <c r="J2107" s="38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1"/>
      <c r="AW2107" s="1"/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  <c r="BJ2107" s="1"/>
      <c r="BK2107" s="1"/>
      <c r="BL2107" s="1"/>
      <c r="BM2107" s="1"/>
      <c r="BN2107" s="1"/>
      <c r="BO2107" s="1"/>
      <c r="BP2107" s="1"/>
      <c r="BQ2107" s="1"/>
      <c r="BR2107" s="1"/>
      <c r="BS2107" s="1"/>
      <c r="BT2107" s="1"/>
      <c r="BU2107" s="1"/>
      <c r="BV2107" s="1"/>
      <c r="BW2107" s="1"/>
      <c r="BX2107" s="1"/>
    </row>
    <row r="2108" spans="1:76" ht="15" x14ac:dyDescent="0.2">
      <c r="A2108" s="14" t="s">
        <v>1353</v>
      </c>
      <c r="B2108" s="14"/>
      <c r="C2108" s="15"/>
      <c r="D2108" s="15"/>
      <c r="E2108" s="15"/>
      <c r="F2108" s="15"/>
      <c r="G2108" s="15"/>
      <c r="H2108" s="15"/>
      <c r="I2108" s="14"/>
      <c r="J2108" s="24"/>
    </row>
    <row r="2109" spans="1:76" x14ac:dyDescent="0.2">
      <c r="A2109" s="55" t="s">
        <v>1354</v>
      </c>
      <c r="B2109" s="55" t="s">
        <v>1355</v>
      </c>
      <c r="C2109" s="56">
        <v>219</v>
      </c>
      <c r="D2109" s="56">
        <v>35</v>
      </c>
      <c r="E2109" s="56">
        <v>219</v>
      </c>
      <c r="F2109" s="56">
        <v>35</v>
      </c>
      <c r="G2109" s="21">
        <f t="shared" ref="G2109:G2172" si="52">((C2109/1000)*D2109)+((E2109/1000)*F2109)</f>
        <v>15.33</v>
      </c>
      <c r="H2109" s="22">
        <v>1985</v>
      </c>
      <c r="I2109" s="23" t="s">
        <v>23</v>
      </c>
      <c r="J2109" s="20">
        <v>100</v>
      </c>
    </row>
    <row r="2110" spans="1:76" x14ac:dyDescent="0.2">
      <c r="A2110" s="256" t="s">
        <v>24</v>
      </c>
      <c r="B2110" s="256" t="s">
        <v>1356</v>
      </c>
      <c r="C2110" s="56">
        <v>114</v>
      </c>
      <c r="D2110" s="56">
        <v>35</v>
      </c>
      <c r="E2110" s="56">
        <v>89</v>
      </c>
      <c r="F2110" s="56">
        <v>35</v>
      </c>
      <c r="G2110" s="21">
        <f t="shared" si="52"/>
        <v>7.1050000000000004</v>
      </c>
      <c r="H2110" s="22">
        <v>1985</v>
      </c>
      <c r="I2110" s="23" t="s">
        <v>23</v>
      </c>
      <c r="J2110" s="20">
        <v>100</v>
      </c>
    </row>
    <row r="2111" spans="1:76" x14ac:dyDescent="0.2">
      <c r="A2111" s="55" t="s">
        <v>1357</v>
      </c>
      <c r="B2111" s="55" t="s">
        <v>1358</v>
      </c>
      <c r="C2111" s="56">
        <v>219</v>
      </c>
      <c r="D2111" s="56">
        <v>180</v>
      </c>
      <c r="E2111" s="56">
        <v>219</v>
      </c>
      <c r="F2111" s="56">
        <v>180</v>
      </c>
      <c r="G2111" s="21">
        <f t="shared" si="52"/>
        <v>78.84</v>
      </c>
      <c r="H2111" s="22">
        <v>1985</v>
      </c>
      <c r="I2111" s="23" t="s">
        <v>23</v>
      </c>
      <c r="J2111" s="20">
        <v>100</v>
      </c>
    </row>
    <row r="2112" spans="1:76" x14ac:dyDescent="0.2">
      <c r="A2112" s="256" t="s">
        <v>24</v>
      </c>
      <c r="B2112" s="256" t="s">
        <v>1359</v>
      </c>
      <c r="C2112" s="56">
        <v>114</v>
      </c>
      <c r="D2112" s="56">
        <v>180</v>
      </c>
      <c r="E2112" s="56">
        <v>89</v>
      </c>
      <c r="F2112" s="56">
        <v>180</v>
      </c>
      <c r="G2112" s="21">
        <f t="shared" si="52"/>
        <v>36.54</v>
      </c>
      <c r="H2112" s="22">
        <v>1985</v>
      </c>
      <c r="I2112" s="23" t="s">
        <v>23</v>
      </c>
      <c r="J2112" s="20">
        <v>100</v>
      </c>
    </row>
    <row r="2113" spans="1:76" x14ac:dyDescent="0.2">
      <c r="A2113" s="55" t="s">
        <v>1360</v>
      </c>
      <c r="B2113" s="55" t="s">
        <v>1361</v>
      </c>
      <c r="C2113" s="56">
        <v>219</v>
      </c>
      <c r="D2113" s="56">
        <v>16</v>
      </c>
      <c r="E2113" s="56">
        <v>219</v>
      </c>
      <c r="F2113" s="56">
        <v>16</v>
      </c>
      <c r="G2113" s="21">
        <f t="shared" si="52"/>
        <v>7.008</v>
      </c>
      <c r="H2113" s="22">
        <v>1985</v>
      </c>
      <c r="I2113" s="23" t="s">
        <v>23</v>
      </c>
      <c r="J2113" s="20">
        <v>100</v>
      </c>
    </row>
    <row r="2114" spans="1:76" x14ac:dyDescent="0.2">
      <c r="A2114" s="256" t="s">
        <v>24</v>
      </c>
      <c r="B2114" s="256" t="s">
        <v>1362</v>
      </c>
      <c r="C2114" s="56">
        <v>114</v>
      </c>
      <c r="D2114" s="56">
        <v>16</v>
      </c>
      <c r="E2114" s="56">
        <v>89</v>
      </c>
      <c r="F2114" s="56">
        <v>16</v>
      </c>
      <c r="G2114" s="21">
        <f t="shared" si="52"/>
        <v>3.2480000000000002</v>
      </c>
      <c r="H2114" s="22">
        <v>1985</v>
      </c>
      <c r="I2114" s="23" t="s">
        <v>23</v>
      </c>
      <c r="J2114" s="20">
        <v>100</v>
      </c>
    </row>
    <row r="2115" spans="1:76" x14ac:dyDescent="0.2">
      <c r="A2115" s="55" t="s">
        <v>1363</v>
      </c>
      <c r="B2115" s="55" t="s">
        <v>1364</v>
      </c>
      <c r="C2115" s="56">
        <v>219</v>
      </c>
      <c r="D2115" s="56">
        <v>66</v>
      </c>
      <c r="E2115" s="56">
        <v>219</v>
      </c>
      <c r="F2115" s="56">
        <v>66</v>
      </c>
      <c r="G2115" s="21">
        <f t="shared" si="52"/>
        <v>28.908000000000001</v>
      </c>
      <c r="H2115" s="22">
        <v>1985</v>
      </c>
      <c r="I2115" s="23" t="s">
        <v>23</v>
      </c>
      <c r="J2115" s="20">
        <v>100</v>
      </c>
    </row>
    <row r="2116" spans="1:76" x14ac:dyDescent="0.2">
      <c r="A2116" s="256" t="s">
        <v>24</v>
      </c>
      <c r="B2116" s="256" t="s">
        <v>1365</v>
      </c>
      <c r="C2116" s="56">
        <v>114</v>
      </c>
      <c r="D2116" s="56">
        <v>66</v>
      </c>
      <c r="E2116" s="56">
        <v>89</v>
      </c>
      <c r="F2116" s="56">
        <v>66</v>
      </c>
      <c r="G2116" s="21">
        <f t="shared" si="52"/>
        <v>13.398</v>
      </c>
      <c r="H2116" s="22">
        <v>1985</v>
      </c>
      <c r="I2116" s="23" t="s">
        <v>23</v>
      </c>
      <c r="J2116" s="20">
        <v>100</v>
      </c>
    </row>
    <row r="2117" spans="1:76" x14ac:dyDescent="0.2">
      <c r="A2117" s="55" t="s">
        <v>1366</v>
      </c>
      <c r="B2117" s="55" t="s">
        <v>1367</v>
      </c>
      <c r="C2117" s="56">
        <v>219</v>
      </c>
      <c r="D2117" s="56">
        <v>25</v>
      </c>
      <c r="E2117" s="56">
        <v>219</v>
      </c>
      <c r="F2117" s="56">
        <v>25</v>
      </c>
      <c r="G2117" s="21">
        <f t="shared" si="52"/>
        <v>10.95</v>
      </c>
      <c r="H2117" s="22">
        <v>1985</v>
      </c>
      <c r="I2117" s="23" t="s">
        <v>23</v>
      </c>
      <c r="J2117" s="20">
        <v>100</v>
      </c>
    </row>
    <row r="2118" spans="1:76" x14ac:dyDescent="0.2">
      <c r="A2118" s="256" t="s">
        <v>24</v>
      </c>
      <c r="B2118" s="256" t="s">
        <v>1368</v>
      </c>
      <c r="C2118" s="56">
        <v>89</v>
      </c>
      <c r="D2118" s="56">
        <v>25</v>
      </c>
      <c r="E2118" s="56">
        <v>76</v>
      </c>
      <c r="F2118" s="56">
        <v>25</v>
      </c>
      <c r="G2118" s="21">
        <f t="shared" si="52"/>
        <v>4.125</v>
      </c>
      <c r="H2118" s="22">
        <v>2015</v>
      </c>
      <c r="I2118" s="23" t="s">
        <v>23</v>
      </c>
      <c r="J2118" s="20">
        <v>12</v>
      </c>
    </row>
    <row r="2119" spans="1:76" x14ac:dyDescent="0.2">
      <c r="A2119" s="57" t="s">
        <v>1369</v>
      </c>
      <c r="B2119" s="57" t="s">
        <v>1370</v>
      </c>
      <c r="C2119" s="56">
        <v>219</v>
      </c>
      <c r="D2119" s="56">
        <v>20</v>
      </c>
      <c r="E2119" s="56">
        <v>219</v>
      </c>
      <c r="F2119" s="56">
        <v>20</v>
      </c>
      <c r="G2119" s="21">
        <f t="shared" si="52"/>
        <v>8.76</v>
      </c>
      <c r="H2119" s="22">
        <v>1985</v>
      </c>
      <c r="I2119" s="23" t="s">
        <v>23</v>
      </c>
      <c r="J2119" s="20">
        <v>100</v>
      </c>
    </row>
    <row r="2120" spans="1:76" x14ac:dyDescent="0.2">
      <c r="A2120" s="256" t="s">
        <v>24</v>
      </c>
      <c r="B2120" s="256" t="s">
        <v>1371</v>
      </c>
      <c r="C2120" s="56">
        <v>89</v>
      </c>
      <c r="D2120" s="56">
        <v>20</v>
      </c>
      <c r="E2120" s="56">
        <v>76</v>
      </c>
      <c r="F2120" s="56">
        <v>20</v>
      </c>
      <c r="G2120" s="21">
        <f t="shared" si="52"/>
        <v>3.3</v>
      </c>
      <c r="H2120" s="22">
        <v>2015</v>
      </c>
      <c r="I2120" s="23" t="s">
        <v>23</v>
      </c>
      <c r="J2120" s="20">
        <v>12</v>
      </c>
    </row>
    <row r="2121" spans="1:76" x14ac:dyDescent="0.2">
      <c r="A2121" s="55"/>
      <c r="B2121" s="57" t="s">
        <v>1370</v>
      </c>
      <c r="C2121" s="56">
        <v>219</v>
      </c>
      <c r="D2121" s="56">
        <v>45</v>
      </c>
      <c r="E2121" s="56">
        <v>219</v>
      </c>
      <c r="F2121" s="56">
        <v>45</v>
      </c>
      <c r="G2121" s="21">
        <f t="shared" si="52"/>
        <v>19.71</v>
      </c>
      <c r="H2121" s="22">
        <v>1985</v>
      </c>
      <c r="I2121" s="23" t="s">
        <v>23</v>
      </c>
      <c r="J2121" s="20">
        <v>100</v>
      </c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</row>
    <row r="2122" spans="1:76" x14ac:dyDescent="0.2">
      <c r="A2122" s="256" t="s">
        <v>24</v>
      </c>
      <c r="B2122" s="256" t="s">
        <v>1371</v>
      </c>
      <c r="C2122" s="56">
        <v>89</v>
      </c>
      <c r="D2122" s="56">
        <v>45</v>
      </c>
      <c r="E2122" s="56">
        <v>76</v>
      </c>
      <c r="F2122" s="56">
        <v>45</v>
      </c>
      <c r="G2122" s="21">
        <f t="shared" si="52"/>
        <v>7.4249999999999998</v>
      </c>
      <c r="H2122" s="22">
        <v>2011</v>
      </c>
      <c r="I2122" s="23" t="s">
        <v>23</v>
      </c>
      <c r="J2122" s="20">
        <v>28</v>
      </c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</row>
    <row r="2123" spans="1:76" x14ac:dyDescent="0.2">
      <c r="A2123" s="256"/>
      <c r="B2123" s="57" t="s">
        <v>1370</v>
      </c>
      <c r="C2123" s="56">
        <v>219</v>
      </c>
      <c r="D2123" s="56">
        <v>11</v>
      </c>
      <c r="E2123" s="56">
        <v>219</v>
      </c>
      <c r="F2123" s="56">
        <v>11</v>
      </c>
      <c r="G2123" s="21">
        <f t="shared" si="52"/>
        <v>4.8179999999999996</v>
      </c>
      <c r="H2123" s="22">
        <v>1996</v>
      </c>
      <c r="I2123" s="23" t="s">
        <v>23</v>
      </c>
      <c r="J2123" s="20">
        <v>88</v>
      </c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</row>
    <row r="2124" spans="1:76" x14ac:dyDescent="0.2">
      <c r="A2124" s="256" t="s">
        <v>24</v>
      </c>
      <c r="B2124" s="256" t="s">
        <v>1371</v>
      </c>
      <c r="C2124" s="56">
        <v>114</v>
      </c>
      <c r="D2124" s="56">
        <v>11</v>
      </c>
      <c r="E2124" s="56">
        <v>76</v>
      </c>
      <c r="F2124" s="56">
        <v>11</v>
      </c>
      <c r="G2124" s="21">
        <f t="shared" si="52"/>
        <v>2.09</v>
      </c>
      <c r="H2124" s="22">
        <v>1996</v>
      </c>
      <c r="I2124" s="23" t="s">
        <v>23</v>
      </c>
      <c r="J2124" s="20">
        <v>88</v>
      </c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</row>
    <row r="2125" spans="1:76" x14ac:dyDescent="0.2">
      <c r="A2125" s="55" t="s">
        <v>1372</v>
      </c>
      <c r="B2125" s="55" t="s">
        <v>1373</v>
      </c>
      <c r="C2125" s="56">
        <v>219</v>
      </c>
      <c r="D2125" s="56">
        <v>25</v>
      </c>
      <c r="E2125" s="56">
        <v>219</v>
      </c>
      <c r="F2125" s="56">
        <v>25</v>
      </c>
      <c r="G2125" s="21">
        <f t="shared" si="52"/>
        <v>10.95</v>
      </c>
      <c r="H2125" s="22">
        <v>1985</v>
      </c>
      <c r="I2125" s="23" t="s">
        <v>23</v>
      </c>
      <c r="J2125" s="20">
        <v>100</v>
      </c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</row>
    <row r="2126" spans="1:76" x14ac:dyDescent="0.2">
      <c r="A2126" s="256" t="s">
        <v>24</v>
      </c>
      <c r="B2126" s="256" t="s">
        <v>1374</v>
      </c>
      <c r="C2126" s="56">
        <v>114</v>
      </c>
      <c r="D2126" s="56">
        <v>25</v>
      </c>
      <c r="E2126" s="56">
        <v>76</v>
      </c>
      <c r="F2126" s="56">
        <v>25</v>
      </c>
      <c r="G2126" s="21">
        <f t="shared" si="52"/>
        <v>4.75</v>
      </c>
      <c r="H2126" s="22">
        <v>1985</v>
      </c>
      <c r="I2126" s="23" t="s">
        <v>23</v>
      </c>
      <c r="J2126" s="20">
        <v>100</v>
      </c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</row>
    <row r="2127" spans="1:76" x14ac:dyDescent="0.2">
      <c r="A2127" s="55" t="s">
        <v>1375</v>
      </c>
      <c r="B2127" s="55" t="s">
        <v>1376</v>
      </c>
      <c r="C2127" s="56">
        <v>219</v>
      </c>
      <c r="D2127" s="56">
        <v>23</v>
      </c>
      <c r="E2127" s="56">
        <v>219</v>
      </c>
      <c r="F2127" s="56">
        <v>23</v>
      </c>
      <c r="G2127" s="21">
        <f t="shared" si="52"/>
        <v>10.074</v>
      </c>
      <c r="H2127" s="22">
        <v>1985</v>
      </c>
      <c r="I2127" s="23" t="s">
        <v>23</v>
      </c>
      <c r="J2127" s="20">
        <v>100</v>
      </c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</row>
    <row r="2128" spans="1:76" x14ac:dyDescent="0.2">
      <c r="A2128" s="256" t="s">
        <v>24</v>
      </c>
      <c r="B2128" s="256" t="s">
        <v>1377</v>
      </c>
      <c r="C2128" s="56">
        <v>114</v>
      </c>
      <c r="D2128" s="56">
        <v>23</v>
      </c>
      <c r="E2128" s="56">
        <v>76</v>
      </c>
      <c r="F2128" s="56">
        <v>23</v>
      </c>
      <c r="G2128" s="21">
        <f t="shared" si="52"/>
        <v>4.37</v>
      </c>
      <c r="H2128" s="22">
        <v>1985</v>
      </c>
      <c r="I2128" s="23" t="s">
        <v>23</v>
      </c>
      <c r="J2128" s="20">
        <v>100</v>
      </c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</row>
    <row r="2129" spans="1:76" x14ac:dyDescent="0.2">
      <c r="A2129" s="55" t="s">
        <v>1378</v>
      </c>
      <c r="B2129" s="55" t="s">
        <v>1379</v>
      </c>
      <c r="C2129" s="56">
        <v>114</v>
      </c>
      <c r="D2129" s="56">
        <v>73</v>
      </c>
      <c r="E2129" s="56">
        <v>114</v>
      </c>
      <c r="F2129" s="56">
        <v>73</v>
      </c>
      <c r="G2129" s="21">
        <f t="shared" si="52"/>
        <v>16.644000000000002</v>
      </c>
      <c r="H2129" s="22">
        <v>1987</v>
      </c>
      <c r="I2129" s="23" t="s">
        <v>23</v>
      </c>
      <c r="J2129" s="20">
        <v>100</v>
      </c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</row>
    <row r="2130" spans="1:76" x14ac:dyDescent="0.2">
      <c r="A2130" s="256" t="s">
        <v>24</v>
      </c>
      <c r="B2130" s="256" t="s">
        <v>1380</v>
      </c>
      <c r="C2130" s="56">
        <v>76</v>
      </c>
      <c r="D2130" s="56">
        <v>73</v>
      </c>
      <c r="E2130" s="56">
        <v>76</v>
      </c>
      <c r="F2130" s="56">
        <v>73</v>
      </c>
      <c r="G2130" s="21">
        <f t="shared" si="52"/>
        <v>11.096</v>
      </c>
      <c r="H2130" s="22">
        <v>1987</v>
      </c>
      <c r="I2130" s="23" t="s">
        <v>23</v>
      </c>
      <c r="J2130" s="20">
        <v>100</v>
      </c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</row>
    <row r="2131" spans="1:76" x14ac:dyDescent="0.2">
      <c r="A2131" s="55" t="s">
        <v>1381</v>
      </c>
      <c r="B2131" s="55" t="s">
        <v>1382</v>
      </c>
      <c r="C2131" s="56">
        <v>114</v>
      </c>
      <c r="D2131" s="56">
        <v>3</v>
      </c>
      <c r="E2131" s="56">
        <v>114</v>
      </c>
      <c r="F2131" s="56">
        <v>3</v>
      </c>
      <c r="G2131" s="21">
        <f t="shared" si="52"/>
        <v>0.68400000000000005</v>
      </c>
      <c r="H2131" s="22">
        <v>1985</v>
      </c>
      <c r="I2131" s="23" t="s">
        <v>23</v>
      </c>
      <c r="J2131" s="20">
        <v>100</v>
      </c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</row>
    <row r="2132" spans="1:76" x14ac:dyDescent="0.2">
      <c r="A2132" s="256" t="s">
        <v>24</v>
      </c>
      <c r="B2132" s="256" t="s">
        <v>1383</v>
      </c>
      <c r="C2132" s="56">
        <v>57</v>
      </c>
      <c r="D2132" s="56">
        <v>3</v>
      </c>
      <c r="E2132" s="56">
        <v>57</v>
      </c>
      <c r="F2132" s="56">
        <v>3</v>
      </c>
      <c r="G2132" s="21">
        <f t="shared" si="52"/>
        <v>0.34200000000000003</v>
      </c>
      <c r="H2132" s="22">
        <v>1985</v>
      </c>
      <c r="I2132" s="23" t="s">
        <v>23</v>
      </c>
      <c r="J2132" s="20">
        <v>100</v>
      </c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</row>
    <row r="2133" spans="1:76" x14ac:dyDescent="0.2">
      <c r="A2133" s="55" t="s">
        <v>1384</v>
      </c>
      <c r="B2133" s="55" t="s">
        <v>1385</v>
      </c>
      <c r="C2133" s="56">
        <v>114</v>
      </c>
      <c r="D2133" s="56">
        <v>3</v>
      </c>
      <c r="E2133" s="56">
        <v>114</v>
      </c>
      <c r="F2133" s="56">
        <v>3</v>
      </c>
      <c r="G2133" s="21">
        <f t="shared" si="52"/>
        <v>0.68400000000000005</v>
      </c>
      <c r="H2133" s="22">
        <v>1985</v>
      </c>
      <c r="I2133" s="23" t="s">
        <v>23</v>
      </c>
      <c r="J2133" s="20">
        <v>100</v>
      </c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</row>
    <row r="2134" spans="1:76" x14ac:dyDescent="0.2">
      <c r="A2134" s="256" t="s">
        <v>24</v>
      </c>
      <c r="B2134" s="256" t="s">
        <v>1386</v>
      </c>
      <c r="C2134" s="56">
        <v>57</v>
      </c>
      <c r="D2134" s="56">
        <v>3</v>
      </c>
      <c r="E2134" s="56">
        <v>57</v>
      </c>
      <c r="F2134" s="56">
        <v>3</v>
      </c>
      <c r="G2134" s="21">
        <f t="shared" si="52"/>
        <v>0.34200000000000003</v>
      </c>
      <c r="H2134" s="22">
        <v>1985</v>
      </c>
      <c r="I2134" s="23" t="s">
        <v>23</v>
      </c>
      <c r="J2134" s="20">
        <v>100</v>
      </c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</row>
    <row r="2135" spans="1:76" x14ac:dyDescent="0.2">
      <c r="A2135" s="55" t="s">
        <v>1387</v>
      </c>
      <c r="B2135" s="55" t="s">
        <v>1388</v>
      </c>
      <c r="C2135" s="56">
        <v>114</v>
      </c>
      <c r="D2135" s="56">
        <v>3</v>
      </c>
      <c r="E2135" s="56">
        <v>114</v>
      </c>
      <c r="F2135" s="56">
        <v>3</v>
      </c>
      <c r="G2135" s="21">
        <f t="shared" si="52"/>
        <v>0.68400000000000005</v>
      </c>
      <c r="H2135" s="22">
        <v>1985</v>
      </c>
      <c r="I2135" s="23" t="s">
        <v>23</v>
      </c>
      <c r="J2135" s="20">
        <v>100</v>
      </c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</row>
    <row r="2136" spans="1:76" x14ac:dyDescent="0.2">
      <c r="A2136" s="256" t="s">
        <v>24</v>
      </c>
      <c r="B2136" s="256" t="s">
        <v>1389</v>
      </c>
      <c r="C2136" s="56">
        <v>57</v>
      </c>
      <c r="D2136" s="56">
        <v>3</v>
      </c>
      <c r="E2136" s="56">
        <v>57</v>
      </c>
      <c r="F2136" s="56">
        <v>3</v>
      </c>
      <c r="G2136" s="21">
        <f t="shared" si="52"/>
        <v>0.34200000000000003</v>
      </c>
      <c r="H2136" s="22">
        <v>1985</v>
      </c>
      <c r="I2136" s="23" t="s">
        <v>23</v>
      </c>
      <c r="J2136" s="20">
        <v>100</v>
      </c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</row>
    <row r="2137" spans="1:76" x14ac:dyDescent="0.2">
      <c r="A2137" s="57" t="s">
        <v>1390</v>
      </c>
      <c r="B2137" s="57" t="s">
        <v>1391</v>
      </c>
      <c r="C2137" s="56">
        <v>114</v>
      </c>
      <c r="D2137" s="56">
        <v>4</v>
      </c>
      <c r="E2137" s="56">
        <v>114</v>
      </c>
      <c r="F2137" s="56">
        <v>4</v>
      </c>
      <c r="G2137" s="21">
        <f t="shared" si="52"/>
        <v>0.91200000000000003</v>
      </c>
      <c r="H2137" s="22">
        <v>1985</v>
      </c>
      <c r="I2137" s="23" t="s">
        <v>23</v>
      </c>
      <c r="J2137" s="20">
        <v>100</v>
      </c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</row>
    <row r="2138" spans="1:76" x14ac:dyDescent="0.2">
      <c r="A2138" s="55" t="s">
        <v>1392</v>
      </c>
      <c r="B2138" s="55" t="s">
        <v>1393</v>
      </c>
      <c r="C2138" s="56">
        <v>159</v>
      </c>
      <c r="D2138" s="56">
        <v>40</v>
      </c>
      <c r="E2138" s="56">
        <v>159</v>
      </c>
      <c r="F2138" s="56">
        <v>40</v>
      </c>
      <c r="G2138" s="21">
        <f t="shared" si="52"/>
        <v>12.72</v>
      </c>
      <c r="H2138" s="22">
        <v>1985</v>
      </c>
      <c r="I2138" s="23" t="s">
        <v>23</v>
      </c>
      <c r="J2138" s="20">
        <v>100</v>
      </c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</row>
    <row r="2139" spans="1:76" x14ac:dyDescent="0.2">
      <c r="A2139" s="256" t="s">
        <v>24</v>
      </c>
      <c r="B2139" s="256" t="s">
        <v>1394</v>
      </c>
      <c r="C2139" s="56">
        <v>57</v>
      </c>
      <c r="D2139" s="56">
        <v>40</v>
      </c>
      <c r="E2139" s="56">
        <v>57</v>
      </c>
      <c r="F2139" s="56">
        <v>40</v>
      </c>
      <c r="G2139" s="21">
        <f t="shared" si="52"/>
        <v>4.5600000000000005</v>
      </c>
      <c r="H2139" s="22">
        <v>1985</v>
      </c>
      <c r="I2139" s="23" t="s">
        <v>23</v>
      </c>
      <c r="J2139" s="20">
        <v>100</v>
      </c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</row>
    <row r="2140" spans="1:76" x14ac:dyDescent="0.2">
      <c r="A2140" s="55" t="s">
        <v>1395</v>
      </c>
      <c r="B2140" s="55" t="s">
        <v>1393</v>
      </c>
      <c r="C2140" s="56">
        <v>159</v>
      </c>
      <c r="D2140" s="56">
        <v>13</v>
      </c>
      <c r="E2140" s="56">
        <v>159</v>
      </c>
      <c r="F2140" s="56">
        <v>13</v>
      </c>
      <c r="G2140" s="21">
        <f t="shared" si="52"/>
        <v>4.1340000000000003</v>
      </c>
      <c r="H2140" s="22">
        <v>1985</v>
      </c>
      <c r="I2140" s="23" t="s">
        <v>23</v>
      </c>
      <c r="J2140" s="20">
        <v>100</v>
      </c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</row>
    <row r="2141" spans="1:76" x14ac:dyDescent="0.2">
      <c r="A2141" s="256" t="s">
        <v>24</v>
      </c>
      <c r="B2141" s="256" t="s">
        <v>1394</v>
      </c>
      <c r="C2141" s="56">
        <v>57</v>
      </c>
      <c r="D2141" s="56">
        <v>13</v>
      </c>
      <c r="E2141" s="56">
        <v>57</v>
      </c>
      <c r="F2141" s="56">
        <v>13</v>
      </c>
      <c r="G2141" s="21">
        <f t="shared" si="52"/>
        <v>1.482</v>
      </c>
      <c r="H2141" s="22">
        <v>1985</v>
      </c>
      <c r="I2141" s="23" t="s">
        <v>23</v>
      </c>
      <c r="J2141" s="20">
        <v>100</v>
      </c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</row>
    <row r="2142" spans="1:76" x14ac:dyDescent="0.2">
      <c r="A2142" s="55" t="s">
        <v>1396</v>
      </c>
      <c r="B2142" s="55" t="s">
        <v>1393</v>
      </c>
      <c r="C2142" s="56">
        <v>159</v>
      </c>
      <c r="D2142" s="56">
        <v>5</v>
      </c>
      <c r="E2142" s="56">
        <v>159</v>
      </c>
      <c r="F2142" s="56">
        <v>5</v>
      </c>
      <c r="G2142" s="21">
        <f t="shared" si="52"/>
        <v>1.59</v>
      </c>
      <c r="H2142" s="22">
        <v>1985</v>
      </c>
      <c r="I2142" s="23" t="s">
        <v>23</v>
      </c>
      <c r="J2142" s="20">
        <v>100</v>
      </c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</row>
    <row r="2143" spans="1:76" x14ac:dyDescent="0.2">
      <c r="A2143" s="256" t="s">
        <v>24</v>
      </c>
      <c r="B2143" s="256" t="s">
        <v>1394</v>
      </c>
      <c r="C2143" s="56">
        <v>57</v>
      </c>
      <c r="D2143" s="56">
        <v>5</v>
      </c>
      <c r="E2143" s="56">
        <v>57</v>
      </c>
      <c r="F2143" s="56">
        <v>5</v>
      </c>
      <c r="G2143" s="21">
        <f t="shared" si="52"/>
        <v>0.57000000000000006</v>
      </c>
      <c r="H2143" s="22">
        <v>1985</v>
      </c>
      <c r="I2143" s="23" t="s">
        <v>23</v>
      </c>
      <c r="J2143" s="20">
        <v>100</v>
      </c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</row>
    <row r="2144" spans="1:76" x14ac:dyDescent="0.2">
      <c r="A2144" s="55" t="s">
        <v>1397</v>
      </c>
      <c r="B2144" s="55" t="s">
        <v>1398</v>
      </c>
      <c r="C2144" s="56">
        <v>108</v>
      </c>
      <c r="D2144" s="56">
        <v>46</v>
      </c>
      <c r="E2144" s="56">
        <v>108</v>
      </c>
      <c r="F2144" s="56">
        <v>46</v>
      </c>
      <c r="G2144" s="21">
        <f t="shared" si="52"/>
        <v>9.9359999999999999</v>
      </c>
      <c r="H2144" s="22">
        <v>1985</v>
      </c>
      <c r="I2144" s="23" t="s">
        <v>23</v>
      </c>
      <c r="J2144" s="20">
        <v>100</v>
      </c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</row>
    <row r="2145" spans="1:76" x14ac:dyDescent="0.2">
      <c r="A2145" s="55" t="s">
        <v>1399</v>
      </c>
      <c r="B2145" s="55" t="s">
        <v>1400</v>
      </c>
      <c r="C2145" s="56">
        <v>89</v>
      </c>
      <c r="D2145" s="56">
        <v>21</v>
      </c>
      <c r="E2145" s="56">
        <v>89</v>
      </c>
      <c r="F2145" s="56">
        <v>21</v>
      </c>
      <c r="G2145" s="21">
        <f t="shared" si="52"/>
        <v>3.738</v>
      </c>
      <c r="H2145" s="22">
        <v>1985</v>
      </c>
      <c r="I2145" s="23" t="s">
        <v>23</v>
      </c>
      <c r="J2145" s="20">
        <v>100</v>
      </c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</row>
    <row r="2146" spans="1:76" x14ac:dyDescent="0.2">
      <c r="A2146" s="55" t="s">
        <v>1401</v>
      </c>
      <c r="B2146" s="55" t="s">
        <v>1402</v>
      </c>
      <c r="C2146" s="56">
        <v>89</v>
      </c>
      <c r="D2146" s="56">
        <v>15</v>
      </c>
      <c r="E2146" s="56">
        <v>89</v>
      </c>
      <c r="F2146" s="56">
        <v>15</v>
      </c>
      <c r="G2146" s="21">
        <f t="shared" si="52"/>
        <v>2.67</v>
      </c>
      <c r="H2146" s="22">
        <v>1985</v>
      </c>
      <c r="I2146" s="23" t="s">
        <v>23</v>
      </c>
      <c r="J2146" s="20">
        <v>100</v>
      </c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</row>
    <row r="2147" spans="1:76" x14ac:dyDescent="0.2">
      <c r="A2147" s="55" t="s">
        <v>1403</v>
      </c>
      <c r="B2147" s="55" t="s">
        <v>1404</v>
      </c>
      <c r="C2147" s="56">
        <v>89</v>
      </c>
      <c r="D2147" s="56">
        <v>35</v>
      </c>
      <c r="E2147" s="56">
        <v>89</v>
      </c>
      <c r="F2147" s="56">
        <v>35</v>
      </c>
      <c r="G2147" s="21">
        <f t="shared" si="52"/>
        <v>6.2299999999999995</v>
      </c>
      <c r="H2147" s="22">
        <v>1985</v>
      </c>
      <c r="I2147" s="23" t="s">
        <v>23</v>
      </c>
      <c r="J2147" s="20">
        <v>100</v>
      </c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</row>
    <row r="2148" spans="1:76" x14ac:dyDescent="0.2">
      <c r="A2148" s="55" t="s">
        <v>1405</v>
      </c>
      <c r="B2148" s="55" t="s">
        <v>1406</v>
      </c>
      <c r="C2148" s="56">
        <v>89</v>
      </c>
      <c r="D2148" s="56">
        <v>15</v>
      </c>
      <c r="E2148" s="56">
        <v>89</v>
      </c>
      <c r="F2148" s="56">
        <v>15</v>
      </c>
      <c r="G2148" s="21">
        <f t="shared" si="52"/>
        <v>2.67</v>
      </c>
      <c r="H2148" s="22">
        <v>1985</v>
      </c>
      <c r="I2148" s="23" t="s">
        <v>23</v>
      </c>
      <c r="J2148" s="20">
        <v>100</v>
      </c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</row>
    <row r="2149" spans="1:76" x14ac:dyDescent="0.2">
      <c r="A2149" s="55" t="s">
        <v>1407</v>
      </c>
      <c r="B2149" s="55" t="s">
        <v>1408</v>
      </c>
      <c r="C2149" s="56">
        <v>89</v>
      </c>
      <c r="D2149" s="56">
        <v>39</v>
      </c>
      <c r="E2149" s="56">
        <v>89</v>
      </c>
      <c r="F2149" s="56">
        <v>39</v>
      </c>
      <c r="G2149" s="21">
        <f t="shared" si="52"/>
        <v>6.9419999999999993</v>
      </c>
      <c r="H2149" s="22">
        <v>1991</v>
      </c>
      <c r="I2149" s="23" t="s">
        <v>23</v>
      </c>
      <c r="J2149" s="20">
        <v>100</v>
      </c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</row>
    <row r="2150" spans="1:76" x14ac:dyDescent="0.2">
      <c r="A2150" s="55"/>
      <c r="B2150" s="55" t="s">
        <v>1409</v>
      </c>
      <c r="C2150" s="56">
        <v>57</v>
      </c>
      <c r="D2150" s="56">
        <v>4</v>
      </c>
      <c r="E2150" s="56">
        <v>57</v>
      </c>
      <c r="F2150" s="56">
        <v>4</v>
      </c>
      <c r="G2150" s="21">
        <f t="shared" si="52"/>
        <v>0.45600000000000002</v>
      </c>
      <c r="H2150" s="22">
        <v>1991</v>
      </c>
      <c r="I2150" s="23" t="s">
        <v>23</v>
      </c>
      <c r="J2150" s="20">
        <v>100</v>
      </c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</row>
    <row r="2151" spans="1:76" x14ac:dyDescent="0.2">
      <c r="A2151" s="55" t="s">
        <v>1410</v>
      </c>
      <c r="B2151" s="55" t="s">
        <v>1411</v>
      </c>
      <c r="C2151" s="56">
        <v>57</v>
      </c>
      <c r="D2151" s="56">
        <v>3</v>
      </c>
      <c r="E2151" s="56">
        <v>57</v>
      </c>
      <c r="F2151" s="56">
        <v>3</v>
      </c>
      <c r="G2151" s="21">
        <f t="shared" si="52"/>
        <v>0.34200000000000003</v>
      </c>
      <c r="H2151" s="22">
        <v>1985</v>
      </c>
      <c r="I2151" s="23" t="s">
        <v>23</v>
      </c>
      <c r="J2151" s="20">
        <v>100</v>
      </c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</row>
    <row r="2152" spans="1:76" x14ac:dyDescent="0.2">
      <c r="A2152" s="55" t="s">
        <v>1412</v>
      </c>
      <c r="B2152" s="55" t="s">
        <v>1382</v>
      </c>
      <c r="C2152" s="56">
        <v>57</v>
      </c>
      <c r="D2152" s="56">
        <v>3</v>
      </c>
      <c r="E2152" s="56">
        <v>57</v>
      </c>
      <c r="F2152" s="56">
        <v>3</v>
      </c>
      <c r="G2152" s="21">
        <f t="shared" si="52"/>
        <v>0.34200000000000003</v>
      </c>
      <c r="H2152" s="22">
        <v>1985</v>
      </c>
      <c r="I2152" s="23" t="s">
        <v>23</v>
      </c>
      <c r="J2152" s="20">
        <v>100</v>
      </c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</row>
    <row r="2153" spans="1:76" x14ac:dyDescent="0.2">
      <c r="A2153" s="55" t="s">
        <v>1413</v>
      </c>
      <c r="B2153" s="55" t="s">
        <v>1414</v>
      </c>
      <c r="C2153" s="56">
        <v>57</v>
      </c>
      <c r="D2153" s="56">
        <v>3</v>
      </c>
      <c r="E2153" s="56">
        <v>57</v>
      </c>
      <c r="F2153" s="56">
        <v>3</v>
      </c>
      <c r="G2153" s="21">
        <f t="shared" si="52"/>
        <v>0.34200000000000003</v>
      </c>
      <c r="H2153" s="22">
        <v>1985</v>
      </c>
      <c r="I2153" s="23" t="s">
        <v>23</v>
      </c>
      <c r="J2153" s="20">
        <v>100</v>
      </c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</row>
    <row r="2154" spans="1:76" x14ac:dyDescent="0.2">
      <c r="A2154" s="55" t="s">
        <v>1415</v>
      </c>
      <c r="B2154" s="55" t="s">
        <v>1416</v>
      </c>
      <c r="C2154" s="56">
        <v>57</v>
      </c>
      <c r="D2154" s="56">
        <v>3.5</v>
      </c>
      <c r="E2154" s="56">
        <v>57</v>
      </c>
      <c r="F2154" s="56">
        <v>3.5</v>
      </c>
      <c r="G2154" s="21">
        <f t="shared" si="52"/>
        <v>0.39900000000000002</v>
      </c>
      <c r="H2154" s="22">
        <v>1985</v>
      </c>
      <c r="I2154" s="23" t="s">
        <v>23</v>
      </c>
      <c r="J2154" s="20">
        <v>100</v>
      </c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</row>
    <row r="2155" spans="1:76" x14ac:dyDescent="0.2">
      <c r="A2155" s="55" t="s">
        <v>1417</v>
      </c>
      <c r="B2155" s="55" t="s">
        <v>1418</v>
      </c>
      <c r="C2155" s="56"/>
      <c r="D2155" s="56"/>
      <c r="E2155" s="56"/>
      <c r="F2155" s="56"/>
      <c r="G2155" s="21">
        <f t="shared" si="52"/>
        <v>0</v>
      </c>
      <c r="H2155" s="22"/>
      <c r="I2155" s="23"/>
      <c r="J2155" s="20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</row>
    <row r="2156" spans="1:76" x14ac:dyDescent="0.2">
      <c r="A2156" s="256" t="s">
        <v>24</v>
      </c>
      <c r="B2156" s="256" t="s">
        <v>1419</v>
      </c>
      <c r="C2156" s="56">
        <v>57</v>
      </c>
      <c r="D2156" s="56">
        <v>10</v>
      </c>
      <c r="E2156" s="56">
        <v>57</v>
      </c>
      <c r="F2156" s="56">
        <v>10</v>
      </c>
      <c r="G2156" s="21">
        <f t="shared" si="52"/>
        <v>1.1400000000000001</v>
      </c>
      <c r="H2156" s="22">
        <v>1997</v>
      </c>
      <c r="I2156" s="23" t="s">
        <v>23</v>
      </c>
      <c r="J2156" s="20">
        <v>84</v>
      </c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</row>
    <row r="2157" spans="1:76" x14ac:dyDescent="0.2">
      <c r="A2157" s="55" t="s">
        <v>1420</v>
      </c>
      <c r="B2157" s="55" t="s">
        <v>1421</v>
      </c>
      <c r="C2157" s="56">
        <v>108</v>
      </c>
      <c r="D2157" s="56">
        <v>24</v>
      </c>
      <c r="E2157" s="56">
        <v>108</v>
      </c>
      <c r="F2157" s="56">
        <v>24</v>
      </c>
      <c r="G2157" s="21">
        <f t="shared" si="52"/>
        <v>5.1840000000000002</v>
      </c>
      <c r="H2157" s="22">
        <v>1996</v>
      </c>
      <c r="I2157" s="23" t="s">
        <v>23</v>
      </c>
      <c r="J2157" s="20">
        <v>88</v>
      </c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</row>
    <row r="2158" spans="1:76" x14ac:dyDescent="0.2">
      <c r="A2158" s="55"/>
      <c r="B2158" s="55" t="s">
        <v>1422</v>
      </c>
      <c r="C2158" s="56">
        <v>76</v>
      </c>
      <c r="D2158" s="56">
        <v>63</v>
      </c>
      <c r="E2158" s="56">
        <v>76</v>
      </c>
      <c r="F2158" s="56">
        <v>63</v>
      </c>
      <c r="G2158" s="21">
        <f t="shared" si="52"/>
        <v>9.5760000000000005</v>
      </c>
      <c r="H2158" s="22">
        <v>1996</v>
      </c>
      <c r="I2158" s="23" t="s">
        <v>23</v>
      </c>
      <c r="J2158" s="20">
        <v>88</v>
      </c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</row>
    <row r="2159" spans="1:76" ht="22.5" x14ac:dyDescent="0.2">
      <c r="A2159" s="55" t="s">
        <v>1423</v>
      </c>
      <c r="B2159" s="200" t="s">
        <v>57</v>
      </c>
      <c r="C2159" s="56">
        <v>57</v>
      </c>
      <c r="D2159" s="56">
        <v>16</v>
      </c>
      <c r="E2159" s="56">
        <v>57</v>
      </c>
      <c r="F2159" s="56">
        <v>16</v>
      </c>
      <c r="G2159" s="21">
        <f t="shared" si="52"/>
        <v>1.8240000000000001</v>
      </c>
      <c r="H2159" s="59">
        <v>1968</v>
      </c>
      <c r="I2159" s="58" t="s">
        <v>23</v>
      </c>
      <c r="J2159" s="20">
        <v>100</v>
      </c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</row>
    <row r="2160" spans="1:76" x14ac:dyDescent="0.2">
      <c r="A2160" s="257" t="s">
        <v>24</v>
      </c>
      <c r="B2160" s="257" t="s">
        <v>1424</v>
      </c>
      <c r="C2160" s="258">
        <v>45</v>
      </c>
      <c r="D2160" s="258">
        <f>66-45.4</f>
        <v>20.6</v>
      </c>
      <c r="E2160" s="258">
        <v>45</v>
      </c>
      <c r="F2160" s="258">
        <f>66-29.4</f>
        <v>36.6</v>
      </c>
      <c r="G2160" s="21">
        <f t="shared" si="52"/>
        <v>2.5739999999999998</v>
      </c>
      <c r="H2160" s="84">
        <v>1985</v>
      </c>
      <c r="I2160" s="83" t="s">
        <v>23</v>
      </c>
      <c r="J2160" s="20">
        <v>100</v>
      </c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</row>
    <row r="2161" spans="1:76" x14ac:dyDescent="0.2">
      <c r="A2161" s="257" t="s">
        <v>24</v>
      </c>
      <c r="B2161" s="257" t="s">
        <v>1424</v>
      </c>
      <c r="C2161" s="258">
        <v>45</v>
      </c>
      <c r="D2161" s="258">
        <f>58.8/2+16</f>
        <v>45.4</v>
      </c>
      <c r="E2161" s="258">
        <v>45</v>
      </c>
      <c r="F2161" s="258">
        <f>58.8/2</f>
        <v>29.4</v>
      </c>
      <c r="G2161" s="21">
        <f t="shared" si="52"/>
        <v>3.3659999999999997</v>
      </c>
      <c r="H2161" s="84">
        <v>2011</v>
      </c>
      <c r="I2161" s="83" t="s">
        <v>23</v>
      </c>
      <c r="J2161" s="20">
        <v>28</v>
      </c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</row>
    <row r="2162" spans="1:76" x14ac:dyDescent="0.2">
      <c r="A2162" s="257" t="s">
        <v>24</v>
      </c>
      <c r="B2162" s="257" t="s">
        <v>1424</v>
      </c>
      <c r="C2162" s="56">
        <v>57</v>
      </c>
      <c r="D2162" s="56">
        <f>54-34</f>
        <v>20</v>
      </c>
      <c r="E2162" s="56">
        <v>57</v>
      </c>
      <c r="F2162" s="56">
        <v>54</v>
      </c>
      <c r="G2162" s="21">
        <f t="shared" si="52"/>
        <v>4.218</v>
      </c>
      <c r="H2162" s="22">
        <v>1996</v>
      </c>
      <c r="I2162" s="23" t="s">
        <v>23</v>
      </c>
      <c r="J2162" s="20">
        <v>88</v>
      </c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</row>
    <row r="2163" spans="1:76" x14ac:dyDescent="0.2">
      <c r="A2163" s="257" t="s">
        <v>24</v>
      </c>
      <c r="B2163" s="257" t="s">
        <v>1424</v>
      </c>
      <c r="C2163" s="56">
        <v>57</v>
      </c>
      <c r="D2163" s="56">
        <v>34</v>
      </c>
      <c r="E2163" s="56"/>
      <c r="F2163" s="56"/>
      <c r="G2163" s="21">
        <f t="shared" si="52"/>
        <v>1.9380000000000002</v>
      </c>
      <c r="H2163" s="22">
        <v>2011</v>
      </c>
      <c r="I2163" s="23" t="s">
        <v>23</v>
      </c>
      <c r="J2163" s="20">
        <v>28</v>
      </c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</row>
    <row r="2164" spans="1:76" x14ac:dyDescent="0.2">
      <c r="A2164" s="256" t="s">
        <v>24</v>
      </c>
      <c r="B2164" s="257" t="s">
        <v>1424</v>
      </c>
      <c r="C2164" s="56">
        <v>57</v>
      </c>
      <c r="D2164" s="56">
        <v>68</v>
      </c>
      <c r="E2164" s="56">
        <v>57</v>
      </c>
      <c r="F2164" s="56">
        <v>68</v>
      </c>
      <c r="G2164" s="21">
        <f t="shared" si="52"/>
        <v>7.7520000000000007</v>
      </c>
      <c r="H2164" s="22">
        <v>1996</v>
      </c>
      <c r="I2164" s="23" t="s">
        <v>23</v>
      </c>
      <c r="J2164" s="20">
        <v>88</v>
      </c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</row>
    <row r="2165" spans="1:76" x14ac:dyDescent="0.2">
      <c r="A2165" s="256" t="s">
        <v>24</v>
      </c>
      <c r="B2165" s="257" t="s">
        <v>1424</v>
      </c>
      <c r="C2165" s="56">
        <v>38</v>
      </c>
      <c r="D2165" s="56">
        <v>3</v>
      </c>
      <c r="E2165" s="56">
        <v>32</v>
      </c>
      <c r="F2165" s="56">
        <v>3</v>
      </c>
      <c r="G2165" s="21">
        <f t="shared" si="52"/>
        <v>0.21</v>
      </c>
      <c r="H2165" s="22">
        <v>1996</v>
      </c>
      <c r="I2165" s="23" t="s">
        <v>23</v>
      </c>
      <c r="J2165" s="20">
        <v>88</v>
      </c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</row>
    <row r="2166" spans="1:76" x14ac:dyDescent="0.2">
      <c r="A2166" s="256" t="s">
        <v>24</v>
      </c>
      <c r="B2166" s="257" t="s">
        <v>1424</v>
      </c>
      <c r="C2166" s="56">
        <v>57</v>
      </c>
      <c r="D2166" s="56">
        <v>1</v>
      </c>
      <c r="E2166" s="56">
        <v>57</v>
      </c>
      <c r="F2166" s="56">
        <v>1</v>
      </c>
      <c r="G2166" s="21">
        <f t="shared" si="52"/>
        <v>0.114</v>
      </c>
      <c r="H2166" s="22">
        <v>1996</v>
      </c>
      <c r="I2166" s="23" t="s">
        <v>23</v>
      </c>
      <c r="J2166" s="20">
        <v>88</v>
      </c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</row>
    <row r="2167" spans="1:76" x14ac:dyDescent="0.2">
      <c r="A2167" s="55" t="s">
        <v>1425</v>
      </c>
      <c r="B2167" s="55" t="s">
        <v>1426</v>
      </c>
      <c r="C2167" s="56">
        <v>159</v>
      </c>
      <c r="D2167" s="56">
        <v>12</v>
      </c>
      <c r="E2167" s="56">
        <v>159</v>
      </c>
      <c r="F2167" s="56">
        <v>12</v>
      </c>
      <c r="G2167" s="21">
        <f t="shared" si="52"/>
        <v>3.8159999999999998</v>
      </c>
      <c r="H2167" s="22">
        <v>1985</v>
      </c>
      <c r="I2167" s="23" t="s">
        <v>23</v>
      </c>
      <c r="J2167" s="20">
        <v>100</v>
      </c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</row>
    <row r="2168" spans="1:76" x14ac:dyDescent="0.2">
      <c r="A2168" s="256" t="s">
        <v>24</v>
      </c>
      <c r="B2168" s="256" t="s">
        <v>1427</v>
      </c>
      <c r="C2168" s="56">
        <v>57</v>
      </c>
      <c r="D2168" s="56">
        <v>12</v>
      </c>
      <c r="E2168" s="56">
        <v>57</v>
      </c>
      <c r="F2168" s="56">
        <v>12</v>
      </c>
      <c r="G2168" s="21">
        <f t="shared" si="52"/>
        <v>1.3680000000000001</v>
      </c>
      <c r="H2168" s="22">
        <v>1985</v>
      </c>
      <c r="I2168" s="23" t="s">
        <v>23</v>
      </c>
      <c r="J2168" s="20">
        <v>100</v>
      </c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</row>
    <row r="2169" spans="1:76" x14ac:dyDescent="0.2">
      <c r="A2169" s="55" t="s">
        <v>1428</v>
      </c>
      <c r="B2169" s="55" t="s">
        <v>1429</v>
      </c>
      <c r="C2169" s="56">
        <v>159</v>
      </c>
      <c r="D2169" s="56">
        <v>31</v>
      </c>
      <c r="E2169" s="56">
        <v>159</v>
      </c>
      <c r="F2169" s="56">
        <v>31</v>
      </c>
      <c r="G2169" s="21">
        <f t="shared" si="52"/>
        <v>9.8580000000000005</v>
      </c>
      <c r="H2169" s="22">
        <v>1985</v>
      </c>
      <c r="I2169" s="23" t="s">
        <v>23</v>
      </c>
      <c r="J2169" s="20">
        <v>100</v>
      </c>
    </row>
    <row r="2170" spans="1:76" x14ac:dyDescent="0.2">
      <c r="A2170" s="55" t="s">
        <v>1430</v>
      </c>
      <c r="B2170" s="55" t="s">
        <v>1431</v>
      </c>
      <c r="C2170" s="56">
        <v>159</v>
      </c>
      <c r="D2170" s="56">
        <v>18</v>
      </c>
      <c r="E2170" s="56">
        <v>159</v>
      </c>
      <c r="F2170" s="56">
        <v>18</v>
      </c>
      <c r="G2170" s="21">
        <f t="shared" si="52"/>
        <v>5.7240000000000002</v>
      </c>
      <c r="H2170" s="22">
        <v>1985</v>
      </c>
      <c r="I2170" s="23" t="s">
        <v>23</v>
      </c>
      <c r="J2170" s="20">
        <v>100</v>
      </c>
    </row>
    <row r="2171" spans="1:76" x14ac:dyDescent="0.2">
      <c r="A2171" s="55" t="s">
        <v>1432</v>
      </c>
      <c r="B2171" s="55" t="s">
        <v>1433</v>
      </c>
      <c r="C2171" s="56">
        <v>159</v>
      </c>
      <c r="D2171" s="56">
        <v>21</v>
      </c>
      <c r="E2171" s="56">
        <v>159</v>
      </c>
      <c r="F2171" s="56">
        <v>21</v>
      </c>
      <c r="G2171" s="21">
        <f t="shared" si="52"/>
        <v>6.6779999999999999</v>
      </c>
      <c r="H2171" s="22">
        <v>1985</v>
      </c>
      <c r="I2171" s="23" t="s">
        <v>23</v>
      </c>
      <c r="J2171" s="20">
        <v>100</v>
      </c>
    </row>
    <row r="2172" spans="1:76" x14ac:dyDescent="0.2">
      <c r="A2172" s="55" t="s">
        <v>1434</v>
      </c>
      <c r="B2172" s="55" t="s">
        <v>1435</v>
      </c>
      <c r="C2172" s="56">
        <v>114</v>
      </c>
      <c r="D2172" s="56">
        <v>5</v>
      </c>
      <c r="E2172" s="56">
        <v>114</v>
      </c>
      <c r="F2172" s="56">
        <v>5</v>
      </c>
      <c r="G2172" s="21">
        <f t="shared" si="52"/>
        <v>1.1400000000000001</v>
      </c>
      <c r="H2172" s="22">
        <v>1985</v>
      </c>
      <c r="I2172" s="23" t="s">
        <v>23</v>
      </c>
      <c r="J2172" s="20">
        <v>100</v>
      </c>
    </row>
    <row r="2173" spans="1:76" x14ac:dyDescent="0.2">
      <c r="A2173" s="55" t="s">
        <v>1436</v>
      </c>
      <c r="B2173" s="55" t="s">
        <v>1437</v>
      </c>
      <c r="C2173" s="56">
        <v>114</v>
      </c>
      <c r="D2173" s="56">
        <v>10</v>
      </c>
      <c r="E2173" s="56">
        <v>114</v>
      </c>
      <c r="F2173" s="56">
        <v>10</v>
      </c>
      <c r="G2173" s="21">
        <f t="shared" ref="G2173:G2201" si="53">((C2173/1000)*D2173)+((E2173/1000)*F2173)</f>
        <v>2.2800000000000002</v>
      </c>
      <c r="H2173" s="22">
        <v>1985</v>
      </c>
      <c r="I2173" s="23" t="s">
        <v>23</v>
      </c>
      <c r="J2173" s="20">
        <v>100</v>
      </c>
    </row>
    <row r="2174" spans="1:76" x14ac:dyDescent="0.2">
      <c r="A2174" s="55" t="s">
        <v>1438</v>
      </c>
      <c r="B2174" s="55" t="s">
        <v>1439</v>
      </c>
      <c r="C2174" s="56">
        <v>89</v>
      </c>
      <c r="D2174" s="56">
        <v>23</v>
      </c>
      <c r="E2174" s="56">
        <v>89</v>
      </c>
      <c r="F2174" s="56">
        <v>23</v>
      </c>
      <c r="G2174" s="21">
        <f t="shared" si="53"/>
        <v>4.0939999999999994</v>
      </c>
      <c r="H2174" s="22">
        <v>1985</v>
      </c>
      <c r="I2174" s="23" t="s">
        <v>23</v>
      </c>
      <c r="J2174" s="20">
        <v>100</v>
      </c>
    </row>
    <row r="2175" spans="1:76" x14ac:dyDescent="0.2">
      <c r="A2175" s="55" t="s">
        <v>1440</v>
      </c>
      <c r="B2175" s="55" t="s">
        <v>1441</v>
      </c>
      <c r="C2175" s="56">
        <v>76</v>
      </c>
      <c r="D2175" s="56">
        <v>23</v>
      </c>
      <c r="E2175" s="56">
        <v>76</v>
      </c>
      <c r="F2175" s="56">
        <v>23</v>
      </c>
      <c r="G2175" s="21">
        <f t="shared" si="53"/>
        <v>3.496</v>
      </c>
      <c r="H2175" s="22">
        <v>1985</v>
      </c>
      <c r="I2175" s="23" t="s">
        <v>23</v>
      </c>
      <c r="J2175" s="20">
        <v>100</v>
      </c>
    </row>
    <row r="2176" spans="1:76" x14ac:dyDescent="0.2">
      <c r="A2176" s="55" t="s">
        <v>1442</v>
      </c>
      <c r="B2176" s="55" t="s">
        <v>1443</v>
      </c>
      <c r="C2176" s="56">
        <v>45</v>
      </c>
      <c r="D2176" s="56">
        <v>4.5</v>
      </c>
      <c r="E2176" s="56">
        <v>45</v>
      </c>
      <c r="F2176" s="56">
        <v>4.5</v>
      </c>
      <c r="G2176" s="21">
        <f t="shared" si="53"/>
        <v>0.40499999999999997</v>
      </c>
      <c r="H2176" s="22">
        <v>1985</v>
      </c>
      <c r="I2176" s="23" t="s">
        <v>23</v>
      </c>
      <c r="J2176" s="20">
        <v>100</v>
      </c>
    </row>
    <row r="2177" spans="1:76" x14ac:dyDescent="0.2">
      <c r="A2177" s="55" t="s">
        <v>1444</v>
      </c>
      <c r="B2177" s="55" t="s">
        <v>1445</v>
      </c>
      <c r="C2177" s="56">
        <v>45</v>
      </c>
      <c r="D2177" s="56">
        <v>38</v>
      </c>
      <c r="E2177" s="56">
        <v>45</v>
      </c>
      <c r="F2177" s="56">
        <v>38</v>
      </c>
      <c r="G2177" s="21">
        <f t="shared" si="53"/>
        <v>3.42</v>
      </c>
      <c r="H2177" s="22">
        <v>1985</v>
      </c>
      <c r="I2177" s="23" t="s">
        <v>23</v>
      </c>
      <c r="J2177" s="20">
        <v>100</v>
      </c>
    </row>
    <row r="2178" spans="1:76" x14ac:dyDescent="0.2">
      <c r="A2178" s="55" t="s">
        <v>1446</v>
      </c>
      <c r="B2178" s="55" t="s">
        <v>1447</v>
      </c>
      <c r="C2178" s="56">
        <v>45</v>
      </c>
      <c r="D2178" s="56">
        <v>4</v>
      </c>
      <c r="E2178" s="56">
        <v>45</v>
      </c>
      <c r="F2178" s="56">
        <v>4</v>
      </c>
      <c r="G2178" s="21">
        <f t="shared" si="53"/>
        <v>0.36</v>
      </c>
      <c r="H2178" s="22">
        <v>1985</v>
      </c>
      <c r="I2178" s="23" t="s">
        <v>23</v>
      </c>
      <c r="J2178" s="20">
        <v>100</v>
      </c>
    </row>
    <row r="2179" spans="1:76" x14ac:dyDescent="0.2">
      <c r="A2179" s="256" t="s">
        <v>24</v>
      </c>
      <c r="B2179" s="256" t="s">
        <v>1448</v>
      </c>
      <c r="C2179" s="56">
        <v>57</v>
      </c>
      <c r="D2179" s="56">
        <v>4</v>
      </c>
      <c r="E2179" s="56">
        <v>57</v>
      </c>
      <c r="F2179" s="56">
        <v>4</v>
      </c>
      <c r="G2179" s="21">
        <f t="shared" si="53"/>
        <v>0.45600000000000002</v>
      </c>
      <c r="H2179" s="22">
        <v>1985</v>
      </c>
      <c r="I2179" s="23" t="s">
        <v>23</v>
      </c>
      <c r="J2179" s="20">
        <v>100</v>
      </c>
    </row>
    <row r="2180" spans="1:76" x14ac:dyDescent="0.2">
      <c r="A2180" s="55" t="s">
        <v>1449</v>
      </c>
      <c r="B2180" s="55" t="s">
        <v>1450</v>
      </c>
      <c r="C2180" s="56">
        <v>108</v>
      </c>
      <c r="D2180" s="56">
        <f>13+210</f>
        <v>223</v>
      </c>
      <c r="E2180" s="56">
        <v>108</v>
      </c>
      <c r="F2180" s="56">
        <f>13+210</f>
        <v>223</v>
      </c>
      <c r="G2180" s="21">
        <f t="shared" si="53"/>
        <v>48.167999999999999</v>
      </c>
      <c r="H2180" s="22">
        <v>1985</v>
      </c>
      <c r="I2180" s="23" t="s">
        <v>33</v>
      </c>
      <c r="J2180" s="20">
        <v>100</v>
      </c>
    </row>
    <row r="2181" spans="1:76" x14ac:dyDescent="0.2">
      <c r="A2181" s="256" t="s">
        <v>24</v>
      </c>
      <c r="B2181" s="256" t="s">
        <v>1451</v>
      </c>
      <c r="C2181" s="56">
        <v>76</v>
      </c>
      <c r="D2181" s="56">
        <f>13+210</f>
        <v>223</v>
      </c>
      <c r="E2181" s="56">
        <v>57</v>
      </c>
      <c r="F2181" s="56">
        <f>13+210</f>
        <v>223</v>
      </c>
      <c r="G2181" s="21">
        <f t="shared" si="53"/>
        <v>29.658999999999999</v>
      </c>
      <c r="H2181" s="22">
        <v>1985</v>
      </c>
      <c r="I2181" s="23" t="s">
        <v>33</v>
      </c>
      <c r="J2181" s="20">
        <v>100</v>
      </c>
    </row>
    <row r="2182" spans="1:76" ht="12.75" customHeight="1" x14ac:dyDescent="0.2">
      <c r="A2182" s="57" t="s">
        <v>1452</v>
      </c>
      <c r="B2182" s="55" t="s">
        <v>1450</v>
      </c>
      <c r="C2182" s="56">
        <v>133</v>
      </c>
      <c r="D2182" s="56">
        <v>2.5</v>
      </c>
      <c r="E2182" s="56">
        <v>133</v>
      </c>
      <c r="F2182" s="56">
        <v>2.5</v>
      </c>
      <c r="G2182" s="21">
        <f t="shared" si="53"/>
        <v>0.66500000000000004</v>
      </c>
      <c r="H2182" s="22">
        <v>2013</v>
      </c>
      <c r="I2182" s="23" t="s">
        <v>23</v>
      </c>
      <c r="J2182" s="20">
        <v>20</v>
      </c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</row>
    <row r="2183" spans="1:76" ht="12.75" customHeight="1" x14ac:dyDescent="0.2">
      <c r="A2183" s="256" t="s">
        <v>24</v>
      </c>
      <c r="B2183" s="256" t="s">
        <v>1451</v>
      </c>
      <c r="C2183" s="56">
        <v>108</v>
      </c>
      <c r="D2183" s="56">
        <v>2.5</v>
      </c>
      <c r="E2183" s="56">
        <v>89</v>
      </c>
      <c r="F2183" s="56">
        <v>2.5</v>
      </c>
      <c r="G2183" s="21">
        <f t="shared" si="53"/>
        <v>0.49249999999999999</v>
      </c>
      <c r="H2183" s="22">
        <v>2013</v>
      </c>
      <c r="I2183" s="23" t="s">
        <v>23</v>
      </c>
      <c r="J2183" s="20">
        <v>20</v>
      </c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</row>
    <row r="2184" spans="1:76" ht="12.75" customHeight="1" x14ac:dyDescent="0.2">
      <c r="A2184" s="57" t="s">
        <v>1453</v>
      </c>
      <c r="B2184" s="55" t="s">
        <v>1450</v>
      </c>
      <c r="C2184" s="56">
        <v>133</v>
      </c>
      <c r="D2184" s="259">
        <v>3</v>
      </c>
      <c r="E2184" s="56">
        <v>133</v>
      </c>
      <c r="F2184" s="259">
        <v>3</v>
      </c>
      <c r="G2184" s="21">
        <f t="shared" si="53"/>
        <v>0.79800000000000004</v>
      </c>
      <c r="H2184" s="22">
        <v>2013</v>
      </c>
      <c r="I2184" s="23" t="s">
        <v>23</v>
      </c>
      <c r="J2184" s="20">
        <v>20</v>
      </c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</row>
    <row r="2185" spans="1:76" ht="12.75" customHeight="1" x14ac:dyDescent="0.2">
      <c r="A2185" s="256" t="s">
        <v>24</v>
      </c>
      <c r="B2185" s="256" t="s">
        <v>1451</v>
      </c>
      <c r="C2185" s="56">
        <v>108</v>
      </c>
      <c r="D2185" s="259">
        <v>3</v>
      </c>
      <c r="E2185" s="56">
        <v>89</v>
      </c>
      <c r="F2185" s="259">
        <v>3</v>
      </c>
      <c r="G2185" s="21">
        <f t="shared" si="53"/>
        <v>0.59099999999999997</v>
      </c>
      <c r="H2185" s="22">
        <v>2013</v>
      </c>
      <c r="I2185" s="23" t="s">
        <v>23</v>
      </c>
      <c r="J2185" s="20">
        <v>20</v>
      </c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</row>
    <row r="2186" spans="1:76" ht="12.75" customHeight="1" x14ac:dyDescent="0.2">
      <c r="A2186" s="57" t="s">
        <v>1453</v>
      </c>
      <c r="B2186" s="55" t="s">
        <v>1450</v>
      </c>
      <c r="C2186" s="56">
        <v>133</v>
      </c>
      <c r="D2186" s="56">
        <v>1.5</v>
      </c>
      <c r="E2186" s="56">
        <v>133</v>
      </c>
      <c r="F2186" s="56">
        <v>1.5</v>
      </c>
      <c r="G2186" s="21">
        <f t="shared" si="53"/>
        <v>0.39900000000000002</v>
      </c>
      <c r="H2186" s="22">
        <v>2013</v>
      </c>
      <c r="I2186" s="23" t="s">
        <v>33</v>
      </c>
      <c r="J2186" s="20">
        <v>20</v>
      </c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</row>
    <row r="2187" spans="1:76" ht="12.75" customHeight="1" x14ac:dyDescent="0.2">
      <c r="A2187" s="256" t="s">
        <v>24</v>
      </c>
      <c r="B2187" s="256" t="s">
        <v>1451</v>
      </c>
      <c r="C2187" s="56">
        <v>108</v>
      </c>
      <c r="D2187" s="56">
        <v>1.5</v>
      </c>
      <c r="E2187" s="56">
        <v>89</v>
      </c>
      <c r="F2187" s="56">
        <v>1.5</v>
      </c>
      <c r="G2187" s="21">
        <f t="shared" si="53"/>
        <v>0.29549999999999998</v>
      </c>
      <c r="H2187" s="22">
        <v>2013</v>
      </c>
      <c r="I2187" s="23" t="s">
        <v>33</v>
      </c>
      <c r="J2187" s="20">
        <v>20</v>
      </c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</row>
    <row r="2188" spans="1:76" x14ac:dyDescent="0.2">
      <c r="A2188" s="55" t="s">
        <v>1454</v>
      </c>
      <c r="B2188" s="55" t="s">
        <v>1455</v>
      </c>
      <c r="C2188" s="56">
        <v>89</v>
      </c>
      <c r="D2188" s="56">
        <v>76</v>
      </c>
      <c r="E2188" s="56">
        <v>89</v>
      </c>
      <c r="F2188" s="56">
        <v>76</v>
      </c>
      <c r="G2188" s="21">
        <f t="shared" si="53"/>
        <v>13.527999999999999</v>
      </c>
      <c r="H2188" s="22">
        <v>1996</v>
      </c>
      <c r="I2188" s="23" t="s">
        <v>33</v>
      </c>
      <c r="J2188" s="20">
        <v>88</v>
      </c>
    </row>
    <row r="2189" spans="1:76" x14ac:dyDescent="0.2">
      <c r="A2189" s="55"/>
      <c r="B2189" s="55" t="s">
        <v>1455</v>
      </c>
      <c r="C2189" s="56">
        <v>89</v>
      </c>
      <c r="D2189" s="56">
        <v>23</v>
      </c>
      <c r="E2189" s="56">
        <v>89</v>
      </c>
      <c r="F2189" s="56">
        <v>23</v>
      </c>
      <c r="G2189" s="21">
        <f t="shared" si="53"/>
        <v>4.0939999999999994</v>
      </c>
      <c r="H2189" s="22">
        <v>1996</v>
      </c>
      <c r="I2189" s="23" t="s">
        <v>33</v>
      </c>
      <c r="J2189" s="20">
        <v>88</v>
      </c>
    </row>
    <row r="2190" spans="1:76" x14ac:dyDescent="0.2">
      <c r="A2190" s="256" t="s">
        <v>24</v>
      </c>
      <c r="B2190" s="256" t="s">
        <v>1456</v>
      </c>
      <c r="C2190" s="56">
        <v>76</v>
      </c>
      <c r="D2190" s="56">
        <v>60</v>
      </c>
      <c r="E2190" s="56">
        <v>57</v>
      </c>
      <c r="F2190" s="56">
        <v>99</v>
      </c>
      <c r="G2190" s="21">
        <f t="shared" si="53"/>
        <v>10.202999999999999</v>
      </c>
      <c r="H2190" s="22">
        <v>1985</v>
      </c>
      <c r="I2190" s="23" t="s">
        <v>33</v>
      </c>
      <c r="J2190" s="20">
        <v>100</v>
      </c>
    </row>
    <row r="2191" spans="1:76" x14ac:dyDescent="0.2">
      <c r="A2191" s="256" t="s">
        <v>24</v>
      </c>
      <c r="B2191" s="256" t="s">
        <v>1456</v>
      </c>
      <c r="C2191" s="56">
        <v>89</v>
      </c>
      <c r="D2191" s="56">
        <v>35</v>
      </c>
      <c r="E2191" s="56"/>
      <c r="F2191" s="56"/>
      <c r="G2191" s="21">
        <f t="shared" si="53"/>
        <v>3.1149999999999998</v>
      </c>
      <c r="H2191" s="22">
        <v>2011</v>
      </c>
      <c r="I2191" s="23" t="s">
        <v>33</v>
      </c>
      <c r="J2191" s="20">
        <v>28</v>
      </c>
    </row>
    <row r="2192" spans="1:76" x14ac:dyDescent="0.2">
      <c r="A2192" s="256" t="s">
        <v>24</v>
      </c>
      <c r="B2192" s="256" t="s">
        <v>1456</v>
      </c>
      <c r="C2192" s="56">
        <v>89</v>
      </c>
      <c r="D2192" s="56">
        <v>4</v>
      </c>
      <c r="E2192" s="56"/>
      <c r="F2192" s="56"/>
      <c r="G2192" s="21">
        <f t="shared" si="53"/>
        <v>0.35599999999999998</v>
      </c>
      <c r="H2192" s="22">
        <v>2011</v>
      </c>
      <c r="I2192" s="23" t="s">
        <v>33</v>
      </c>
      <c r="J2192" s="20">
        <v>28</v>
      </c>
    </row>
    <row r="2193" spans="1:76" x14ac:dyDescent="0.2">
      <c r="A2193" s="55" t="s">
        <v>1457</v>
      </c>
      <c r="B2193" s="55" t="s">
        <v>1458</v>
      </c>
      <c r="C2193" s="56">
        <v>76</v>
      </c>
      <c r="D2193" s="56">
        <v>53.3</v>
      </c>
      <c r="E2193" s="56">
        <v>76</v>
      </c>
      <c r="F2193" s="56">
        <v>53.3</v>
      </c>
      <c r="G2193" s="21">
        <f t="shared" si="53"/>
        <v>8.1015999999999995</v>
      </c>
      <c r="H2193" s="22">
        <v>1985</v>
      </c>
      <c r="I2193" s="23" t="s">
        <v>23</v>
      </c>
      <c r="J2193" s="20">
        <v>100</v>
      </c>
    </row>
    <row r="2194" spans="1:76" x14ac:dyDescent="0.2">
      <c r="A2194" s="256" t="s">
        <v>24</v>
      </c>
      <c r="B2194" s="256" t="s">
        <v>1459</v>
      </c>
      <c r="C2194" s="56">
        <v>38</v>
      </c>
      <c r="D2194" s="56">
        <v>36</v>
      </c>
      <c r="E2194" s="56">
        <v>32</v>
      </c>
      <c r="F2194" s="56">
        <v>36</v>
      </c>
      <c r="G2194" s="21">
        <f t="shared" si="53"/>
        <v>2.52</v>
      </c>
      <c r="H2194" s="22">
        <v>1985</v>
      </c>
      <c r="I2194" s="23" t="s">
        <v>23</v>
      </c>
      <c r="J2194" s="20">
        <v>100</v>
      </c>
    </row>
    <row r="2195" spans="1:76" x14ac:dyDescent="0.2">
      <c r="A2195" s="260" t="s">
        <v>1460</v>
      </c>
      <c r="B2195" s="260"/>
      <c r="C2195" s="258"/>
      <c r="D2195" s="258"/>
      <c r="E2195" s="258"/>
      <c r="F2195" s="258"/>
      <c r="G2195" s="21">
        <f t="shared" si="53"/>
        <v>0</v>
      </c>
      <c r="H2195" s="84"/>
      <c r="I2195" s="83"/>
      <c r="J2195" s="20"/>
    </row>
    <row r="2196" spans="1:76" x14ac:dyDescent="0.2">
      <c r="A2196" s="261" t="s">
        <v>24</v>
      </c>
      <c r="B2196" s="261" t="s">
        <v>1461</v>
      </c>
      <c r="C2196" s="262">
        <v>57</v>
      </c>
      <c r="D2196" s="263">
        <f>200-D2197-D2198-D2199-D2200</f>
        <v>132.89999999999998</v>
      </c>
      <c r="E2196" s="262">
        <v>57</v>
      </c>
      <c r="F2196" s="263">
        <f>200-F2197-F2198-F2199-F2200</f>
        <v>132.89999999999998</v>
      </c>
      <c r="G2196" s="21">
        <f t="shared" si="53"/>
        <v>15.150599999999997</v>
      </c>
      <c r="H2196" s="84">
        <v>1985</v>
      </c>
      <c r="I2196" s="83" t="s">
        <v>23</v>
      </c>
      <c r="J2196" s="20">
        <v>100</v>
      </c>
    </row>
    <row r="2197" spans="1:76" x14ac:dyDescent="0.2">
      <c r="A2197" s="261" t="s">
        <v>24</v>
      </c>
      <c r="B2197" s="261" t="s">
        <v>1461</v>
      </c>
      <c r="C2197" s="262">
        <v>57</v>
      </c>
      <c r="D2197" s="264">
        <v>9.5</v>
      </c>
      <c r="E2197" s="262">
        <v>57</v>
      </c>
      <c r="F2197" s="262">
        <v>9.5</v>
      </c>
      <c r="G2197" s="21">
        <f t="shared" si="53"/>
        <v>1.083</v>
      </c>
      <c r="H2197" s="84">
        <v>2011</v>
      </c>
      <c r="I2197" s="83" t="s">
        <v>23</v>
      </c>
      <c r="J2197" s="20">
        <v>28</v>
      </c>
    </row>
    <row r="2198" spans="1:76" x14ac:dyDescent="0.2">
      <c r="A2198" s="261" t="s">
        <v>24</v>
      </c>
      <c r="B2198" s="261" t="s">
        <v>1461</v>
      </c>
      <c r="C2198" s="262">
        <v>57</v>
      </c>
      <c r="D2198" s="264">
        <v>23.8</v>
      </c>
      <c r="E2198" s="262">
        <v>57</v>
      </c>
      <c r="F2198" s="263">
        <v>23.8</v>
      </c>
      <c r="G2198" s="21">
        <f t="shared" si="53"/>
        <v>2.7132000000000001</v>
      </c>
      <c r="H2198" s="84">
        <v>2011</v>
      </c>
      <c r="I2198" s="83" t="s">
        <v>23</v>
      </c>
      <c r="J2198" s="20">
        <v>28</v>
      </c>
    </row>
    <row r="2199" spans="1:76" x14ac:dyDescent="0.2">
      <c r="A2199" s="261" t="s">
        <v>24</v>
      </c>
      <c r="B2199" s="261" t="s">
        <v>1461</v>
      </c>
      <c r="C2199" s="262">
        <v>57</v>
      </c>
      <c r="D2199" s="264">
        <v>9.8000000000000007</v>
      </c>
      <c r="E2199" s="262">
        <v>57</v>
      </c>
      <c r="F2199" s="263">
        <v>9.8000000000000007</v>
      </c>
      <c r="G2199" s="21">
        <f t="shared" si="53"/>
        <v>1.1172000000000002</v>
      </c>
      <c r="H2199" s="84">
        <v>2011</v>
      </c>
      <c r="I2199" s="83" t="s">
        <v>23</v>
      </c>
      <c r="J2199" s="20">
        <v>28</v>
      </c>
    </row>
    <row r="2200" spans="1:76" x14ac:dyDescent="0.2">
      <c r="A2200" s="261" t="s">
        <v>24</v>
      </c>
      <c r="B2200" s="261" t="s">
        <v>1461</v>
      </c>
      <c r="C2200" s="262">
        <v>57</v>
      </c>
      <c r="D2200" s="262">
        <f>48/2</f>
        <v>24</v>
      </c>
      <c r="E2200" s="262">
        <v>57</v>
      </c>
      <c r="F2200" s="262">
        <f>48/2</f>
        <v>24</v>
      </c>
      <c r="G2200" s="21">
        <f t="shared" si="53"/>
        <v>2.7360000000000002</v>
      </c>
      <c r="H2200" s="84">
        <v>2011</v>
      </c>
      <c r="I2200" s="83" t="s">
        <v>23</v>
      </c>
      <c r="J2200" s="20">
        <v>28</v>
      </c>
    </row>
    <row r="2201" spans="1:76" x14ac:dyDescent="0.2">
      <c r="A2201" s="55" t="s">
        <v>1462</v>
      </c>
      <c r="B2201" s="55" t="s">
        <v>1463</v>
      </c>
      <c r="C2201" s="56">
        <v>108</v>
      </c>
      <c r="D2201" s="56">
        <v>60</v>
      </c>
      <c r="E2201" s="56">
        <v>108</v>
      </c>
      <c r="F2201" s="56">
        <v>60</v>
      </c>
      <c r="G2201" s="21">
        <f t="shared" si="53"/>
        <v>12.959999999999999</v>
      </c>
      <c r="H2201" s="22">
        <v>1985</v>
      </c>
      <c r="I2201" s="23" t="s">
        <v>23</v>
      </c>
      <c r="J2201" s="20">
        <v>100</v>
      </c>
    </row>
    <row r="2202" spans="1:76" s="36" customFormat="1" x14ac:dyDescent="0.2">
      <c r="A2202" s="31" t="s">
        <v>58</v>
      </c>
      <c r="B2202" s="31"/>
      <c r="C2202" s="39"/>
      <c r="D2202" s="33">
        <f>SUM(D2109:D2201)</f>
        <v>2881.3000000000006</v>
      </c>
      <c r="E2202" s="39"/>
      <c r="F2202" s="39">
        <f>SUM(F2109:F2201)</f>
        <v>2881.3000000000006</v>
      </c>
      <c r="G2202" s="39">
        <f>SUM(G2109:G2201)</f>
        <v>612.28859999999986</v>
      </c>
      <c r="H2202" s="39"/>
      <c r="I2202" s="39"/>
      <c r="J2202" s="38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  <c r="BJ2202" s="1"/>
      <c r="BK2202" s="1"/>
      <c r="BL2202" s="1"/>
      <c r="BM2202" s="1"/>
      <c r="BN2202" s="1"/>
      <c r="BO2202" s="1"/>
      <c r="BP2202" s="1"/>
      <c r="BQ2202" s="1"/>
      <c r="BR2202" s="1"/>
      <c r="BS2202" s="1"/>
      <c r="BT2202" s="1"/>
      <c r="BU2202" s="1"/>
      <c r="BV2202" s="1"/>
      <c r="BW2202" s="1"/>
      <c r="BX2202" s="1"/>
    </row>
    <row r="2203" spans="1:76" s="36" customFormat="1" x14ac:dyDescent="0.2">
      <c r="A2203" s="37" t="s">
        <v>59</v>
      </c>
      <c r="B2203" s="37"/>
      <c r="C2203" s="39"/>
      <c r="D2203" s="39"/>
      <c r="E2203" s="39"/>
      <c r="F2203" s="39"/>
      <c r="G2203" s="39"/>
      <c r="H2203" s="39"/>
      <c r="I2203" s="39"/>
      <c r="J2203" s="38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  <c r="BJ2203" s="1"/>
      <c r="BK2203" s="1"/>
      <c r="BL2203" s="1"/>
      <c r="BM2203" s="1"/>
      <c r="BN2203" s="1"/>
      <c r="BO2203" s="1"/>
      <c r="BP2203" s="1"/>
      <c r="BQ2203" s="1"/>
      <c r="BR2203" s="1"/>
      <c r="BS2203" s="1"/>
      <c r="BT2203" s="1"/>
      <c r="BU2203" s="1"/>
      <c r="BV2203" s="1"/>
      <c r="BW2203" s="1"/>
      <c r="BX2203" s="1"/>
    </row>
    <row r="2204" spans="1:76" s="36" customFormat="1" x14ac:dyDescent="0.2">
      <c r="A2204" s="37" t="s">
        <v>60</v>
      </c>
      <c r="B2204" s="37"/>
      <c r="C2204" s="39"/>
      <c r="D2204" s="39">
        <f>D2202-D2205</f>
        <v>1512.3000000000006</v>
      </c>
      <c r="E2204" s="39"/>
      <c r="F2204" s="39">
        <f>F2202-F2205</f>
        <v>1512.3000000000006</v>
      </c>
      <c r="G2204" s="39"/>
      <c r="H2204" s="39"/>
      <c r="I2204" s="39"/>
      <c r="J2204" s="38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  <c r="BJ2204" s="1"/>
      <c r="BK2204" s="1"/>
      <c r="BL2204" s="1"/>
      <c r="BM2204" s="1"/>
      <c r="BN2204" s="1"/>
      <c r="BO2204" s="1"/>
      <c r="BP2204" s="1"/>
      <c r="BQ2204" s="1"/>
      <c r="BR2204" s="1"/>
      <c r="BS2204" s="1"/>
      <c r="BT2204" s="1"/>
      <c r="BU2204" s="1"/>
      <c r="BV2204" s="1"/>
      <c r="BW2204" s="1"/>
      <c r="BX2204" s="1"/>
    </row>
    <row r="2205" spans="1:76" s="36" customFormat="1" x14ac:dyDescent="0.2">
      <c r="A2205" s="37" t="s">
        <v>24</v>
      </c>
      <c r="B2205" s="37"/>
      <c r="C2205" s="39"/>
      <c r="D2205" s="39">
        <f>SUMIF(A2109:A2201,"ГВС",D2109:D2201)</f>
        <v>1369</v>
      </c>
      <c r="E2205" s="39"/>
      <c r="F2205" s="39">
        <f>SUMIF(A2109:A2201,"ГВС",F2109:F2201)</f>
        <v>1369</v>
      </c>
      <c r="G2205" s="39"/>
      <c r="H2205" s="39"/>
      <c r="I2205" s="39"/>
      <c r="J2205" s="38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  <c r="BJ2205" s="1"/>
      <c r="BK2205" s="1"/>
      <c r="BL2205" s="1"/>
      <c r="BM2205" s="1"/>
      <c r="BN2205" s="1"/>
      <c r="BO2205" s="1"/>
      <c r="BP2205" s="1"/>
      <c r="BQ2205" s="1"/>
      <c r="BR2205" s="1"/>
      <c r="BS2205" s="1"/>
      <c r="BT2205" s="1"/>
      <c r="BU2205" s="1"/>
      <c r="BV2205" s="1"/>
      <c r="BW2205" s="1"/>
      <c r="BX2205" s="1"/>
    </row>
    <row r="2206" spans="1:76" s="36" customFormat="1" x14ac:dyDescent="0.2">
      <c r="A2206" s="31" t="s">
        <v>61</v>
      </c>
      <c r="B2206" s="40"/>
      <c r="C2206" s="291">
        <f>D2202+F2202</f>
        <v>5762.6000000000013</v>
      </c>
      <c r="D2206" s="292"/>
      <c r="E2206" s="292"/>
      <c r="F2206" s="293"/>
      <c r="G2206" s="50"/>
      <c r="H2206" s="39"/>
      <c r="I2206" s="39"/>
      <c r="J2206" s="38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  <c r="BJ2206" s="1"/>
      <c r="BK2206" s="1"/>
      <c r="BL2206" s="1"/>
      <c r="BM2206" s="1"/>
      <c r="BN2206" s="1"/>
      <c r="BO2206" s="1"/>
      <c r="BP2206" s="1"/>
      <c r="BQ2206" s="1"/>
      <c r="BR2206" s="1"/>
      <c r="BS2206" s="1"/>
      <c r="BT2206" s="1"/>
      <c r="BU2206" s="1"/>
      <c r="BV2206" s="1"/>
      <c r="BW2206" s="1"/>
      <c r="BX2206" s="1"/>
    </row>
    <row r="2207" spans="1:76" ht="15" x14ac:dyDescent="0.2">
      <c r="A2207" s="14" t="s">
        <v>1464</v>
      </c>
      <c r="B2207" s="14"/>
      <c r="C2207" s="15"/>
      <c r="D2207" s="15"/>
      <c r="E2207" s="15"/>
      <c r="F2207" s="15"/>
      <c r="G2207" s="15"/>
      <c r="H2207" s="15"/>
      <c r="I2207" s="14"/>
      <c r="J2207" s="24"/>
    </row>
    <row r="2208" spans="1:76" ht="15" x14ac:dyDescent="0.2">
      <c r="A2208" s="14" t="s">
        <v>1465</v>
      </c>
      <c r="B2208" s="24"/>
      <c r="C2208" s="44"/>
      <c r="D2208" s="44"/>
      <c r="E2208" s="44"/>
      <c r="F2208" s="44"/>
      <c r="G2208" s="44"/>
      <c r="H2208" s="44"/>
      <c r="I2208" s="44"/>
      <c r="J2208" s="24"/>
    </row>
    <row r="2209" spans="1:76" x14ac:dyDescent="0.2">
      <c r="A2209" s="25" t="s">
        <v>1466</v>
      </c>
      <c r="B2209" s="337" t="s">
        <v>20</v>
      </c>
      <c r="C2209" s="20">
        <v>426</v>
      </c>
      <c r="D2209" s="20">
        <v>50</v>
      </c>
      <c r="E2209" s="20">
        <v>426</v>
      </c>
      <c r="F2209" s="20">
        <v>50</v>
      </c>
      <c r="G2209" s="21">
        <f t="shared" ref="G2209:G2270" si="54">((C2209/1000)*D2209)+((E2209/1000)*F2209)</f>
        <v>42.6</v>
      </c>
      <c r="H2209" s="22">
        <v>1966</v>
      </c>
      <c r="I2209" s="23" t="s">
        <v>23</v>
      </c>
      <c r="J2209" s="20">
        <v>100</v>
      </c>
    </row>
    <row r="2210" spans="1:76" x14ac:dyDescent="0.2">
      <c r="A2210" s="30" t="s">
        <v>24</v>
      </c>
      <c r="B2210" s="338"/>
      <c r="C2210" s="20">
        <v>108</v>
      </c>
      <c r="D2210" s="20">
        <v>50</v>
      </c>
      <c r="E2210" s="20">
        <v>57</v>
      </c>
      <c r="F2210" s="20">
        <v>50</v>
      </c>
      <c r="G2210" s="21">
        <f t="shared" si="54"/>
        <v>8.25</v>
      </c>
      <c r="H2210" s="22">
        <v>1966</v>
      </c>
      <c r="I2210" s="23" t="s">
        <v>23</v>
      </c>
      <c r="J2210" s="20">
        <v>100</v>
      </c>
    </row>
    <row r="2211" spans="1:76" x14ac:dyDescent="0.2">
      <c r="A2211" s="25"/>
      <c r="B2211" s="338"/>
      <c r="C2211" s="20">
        <v>426</v>
      </c>
      <c r="D2211" s="20">
        <v>5</v>
      </c>
      <c r="E2211" s="20">
        <v>426</v>
      </c>
      <c r="F2211" s="20">
        <v>5</v>
      </c>
      <c r="G2211" s="21">
        <f t="shared" si="54"/>
        <v>4.26</v>
      </c>
      <c r="H2211" s="22">
        <v>1966</v>
      </c>
      <c r="I2211" s="23" t="s">
        <v>23</v>
      </c>
      <c r="J2211" s="20">
        <v>100</v>
      </c>
    </row>
    <row r="2212" spans="1:76" x14ac:dyDescent="0.2">
      <c r="A2212" s="30" t="s">
        <v>24</v>
      </c>
      <c r="B2212" s="338"/>
      <c r="C2212" s="20">
        <v>108</v>
      </c>
      <c r="D2212" s="20">
        <v>5</v>
      </c>
      <c r="E2212" s="20">
        <v>57</v>
      </c>
      <c r="F2212" s="20">
        <v>5</v>
      </c>
      <c r="G2212" s="21">
        <f t="shared" si="54"/>
        <v>0.82500000000000007</v>
      </c>
      <c r="H2212" s="22">
        <v>1966</v>
      </c>
      <c r="I2212" s="23" t="s">
        <v>23</v>
      </c>
      <c r="J2212" s="20">
        <v>100</v>
      </c>
    </row>
    <row r="2213" spans="1:76" x14ac:dyDescent="0.2">
      <c r="A2213" s="25" t="s">
        <v>1467</v>
      </c>
      <c r="B2213" s="338"/>
      <c r="C2213" s="20">
        <v>159</v>
      </c>
      <c r="D2213" s="20">
        <v>25</v>
      </c>
      <c r="E2213" s="20">
        <v>159</v>
      </c>
      <c r="F2213" s="20">
        <v>25</v>
      </c>
      <c r="G2213" s="21">
        <f t="shared" si="54"/>
        <v>7.95</v>
      </c>
      <c r="H2213" s="22">
        <v>1966</v>
      </c>
      <c r="I2213" s="23" t="s">
        <v>23</v>
      </c>
      <c r="J2213" s="20">
        <v>100</v>
      </c>
    </row>
    <row r="2214" spans="1:76" x14ac:dyDescent="0.2">
      <c r="A2214" s="25" t="s">
        <v>1468</v>
      </c>
      <c r="B2214" s="338"/>
      <c r="C2214" s="20">
        <v>159</v>
      </c>
      <c r="D2214" s="20">
        <v>25</v>
      </c>
      <c r="E2214" s="20">
        <v>159</v>
      </c>
      <c r="F2214" s="20">
        <v>25</v>
      </c>
      <c r="G2214" s="21">
        <f t="shared" si="54"/>
        <v>7.95</v>
      </c>
      <c r="H2214" s="22">
        <v>1966</v>
      </c>
      <c r="I2214" s="23" t="s">
        <v>23</v>
      </c>
      <c r="J2214" s="20">
        <v>100</v>
      </c>
    </row>
    <row r="2215" spans="1:76" x14ac:dyDescent="0.2">
      <c r="A2215" s="25" t="s">
        <v>1469</v>
      </c>
      <c r="B2215" s="338"/>
      <c r="C2215" s="20">
        <v>426</v>
      </c>
      <c r="D2215" s="20">
        <v>3</v>
      </c>
      <c r="E2215" s="20">
        <v>426</v>
      </c>
      <c r="F2215" s="20">
        <v>3</v>
      </c>
      <c r="G2215" s="21">
        <f t="shared" si="54"/>
        <v>2.556</v>
      </c>
      <c r="H2215" s="22">
        <v>1966</v>
      </c>
      <c r="I2215" s="23" t="s">
        <v>23</v>
      </c>
      <c r="J2215" s="20">
        <v>100</v>
      </c>
    </row>
    <row r="2216" spans="1:76" x14ac:dyDescent="0.2">
      <c r="A2216" s="30" t="s">
        <v>24</v>
      </c>
      <c r="B2216" s="338"/>
      <c r="C2216" s="20">
        <v>108</v>
      </c>
      <c r="D2216" s="20">
        <v>3</v>
      </c>
      <c r="E2216" s="20">
        <v>57</v>
      </c>
      <c r="F2216" s="20">
        <v>3</v>
      </c>
      <c r="G2216" s="21">
        <f t="shared" si="54"/>
        <v>0.495</v>
      </c>
      <c r="H2216" s="22">
        <v>1966</v>
      </c>
      <c r="I2216" s="23" t="s">
        <v>23</v>
      </c>
      <c r="J2216" s="20">
        <v>100</v>
      </c>
    </row>
    <row r="2217" spans="1:76" x14ac:dyDescent="0.2">
      <c r="A2217" s="25" t="s">
        <v>1470</v>
      </c>
      <c r="B2217" s="338"/>
      <c r="C2217" s="20">
        <v>426</v>
      </c>
      <c r="D2217" s="20">
        <v>75</v>
      </c>
      <c r="E2217" s="20">
        <v>426</v>
      </c>
      <c r="F2217" s="20">
        <v>75</v>
      </c>
      <c r="G2217" s="21">
        <f t="shared" si="54"/>
        <v>63.9</v>
      </c>
      <c r="H2217" s="22">
        <v>1966</v>
      </c>
      <c r="I2217" s="23" t="s">
        <v>23</v>
      </c>
      <c r="J2217" s="20">
        <v>100</v>
      </c>
    </row>
    <row r="2218" spans="1:76" x14ac:dyDescent="0.2">
      <c r="A2218" s="30" t="s">
        <v>24</v>
      </c>
      <c r="B2218" s="338"/>
      <c r="C2218" s="20">
        <v>108</v>
      </c>
      <c r="D2218" s="20">
        <v>75</v>
      </c>
      <c r="E2218" s="20">
        <v>57</v>
      </c>
      <c r="F2218" s="20">
        <v>75</v>
      </c>
      <c r="G2218" s="21">
        <f t="shared" si="54"/>
        <v>12.375</v>
      </c>
      <c r="H2218" s="22">
        <v>1966</v>
      </c>
      <c r="I2218" s="23" t="s">
        <v>23</v>
      </c>
      <c r="J2218" s="20">
        <v>100</v>
      </c>
    </row>
    <row r="2219" spans="1:76" x14ac:dyDescent="0.2">
      <c r="A2219" s="25" t="s">
        <v>1471</v>
      </c>
      <c r="B2219" s="338"/>
      <c r="C2219" s="20">
        <v>426</v>
      </c>
      <c r="D2219" s="20">
        <v>150</v>
      </c>
      <c r="E2219" s="20">
        <v>426</v>
      </c>
      <c r="F2219" s="20">
        <v>150</v>
      </c>
      <c r="G2219" s="21">
        <f t="shared" si="54"/>
        <v>127.8</v>
      </c>
      <c r="H2219" s="22">
        <v>1966</v>
      </c>
      <c r="I2219" s="23" t="s">
        <v>23</v>
      </c>
      <c r="J2219" s="20">
        <v>100</v>
      </c>
    </row>
    <row r="2220" spans="1:76" x14ac:dyDescent="0.2">
      <c r="A2220" s="30" t="s">
        <v>24</v>
      </c>
      <c r="B2220" s="338"/>
      <c r="C2220" s="20">
        <v>108</v>
      </c>
      <c r="D2220" s="20">
        <v>150</v>
      </c>
      <c r="E2220" s="20">
        <v>57</v>
      </c>
      <c r="F2220" s="20">
        <v>150</v>
      </c>
      <c r="G2220" s="21">
        <f t="shared" si="54"/>
        <v>24.75</v>
      </c>
      <c r="H2220" s="22">
        <v>1966</v>
      </c>
      <c r="I2220" s="23" t="s">
        <v>23</v>
      </c>
      <c r="J2220" s="20">
        <v>100</v>
      </c>
    </row>
    <row r="2221" spans="1:76" x14ac:dyDescent="0.2">
      <c r="A2221" s="25" t="s">
        <v>1472</v>
      </c>
      <c r="B2221" s="338"/>
      <c r="C2221" s="20">
        <v>426</v>
      </c>
      <c r="D2221" s="20">
        <v>12.7</v>
      </c>
      <c r="E2221" s="20">
        <v>426</v>
      </c>
      <c r="F2221" s="20">
        <v>12.7</v>
      </c>
      <c r="G2221" s="21">
        <f t="shared" si="54"/>
        <v>10.820399999999999</v>
      </c>
      <c r="H2221" s="22">
        <v>1966</v>
      </c>
      <c r="I2221" s="23" t="s">
        <v>23</v>
      </c>
      <c r="J2221" s="20">
        <v>100</v>
      </c>
    </row>
    <row r="2222" spans="1:76" x14ac:dyDescent="0.2">
      <c r="A2222" s="30" t="s">
        <v>24</v>
      </c>
      <c r="B2222" s="338"/>
      <c r="C2222" s="20">
        <v>108</v>
      </c>
      <c r="D2222" s="20">
        <v>12.7</v>
      </c>
      <c r="E2222" s="20">
        <v>57</v>
      </c>
      <c r="F2222" s="20">
        <v>12.7</v>
      </c>
      <c r="G2222" s="21">
        <f t="shared" si="54"/>
        <v>2.0954999999999999</v>
      </c>
      <c r="H2222" s="22">
        <v>1966</v>
      </c>
      <c r="I2222" s="23" t="s">
        <v>23</v>
      </c>
      <c r="J2222" s="20">
        <v>100</v>
      </c>
    </row>
    <row r="2223" spans="1:76" x14ac:dyDescent="0.2">
      <c r="A2223" s="25" t="s">
        <v>99</v>
      </c>
      <c r="B2223" s="338"/>
      <c r="C2223" s="20">
        <v>325</v>
      </c>
      <c r="D2223" s="20">
        <v>9.4</v>
      </c>
      <c r="E2223" s="20">
        <v>325</v>
      </c>
      <c r="F2223" s="20">
        <v>9.4</v>
      </c>
      <c r="G2223" s="21">
        <f t="shared" si="54"/>
        <v>6.11</v>
      </c>
      <c r="H2223" s="22">
        <v>2013</v>
      </c>
      <c r="I2223" s="23" t="s">
        <v>23</v>
      </c>
      <c r="J2223" s="20">
        <v>20</v>
      </c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</row>
    <row r="2224" spans="1:76" x14ac:dyDescent="0.2">
      <c r="A2224" s="30" t="s">
        <v>24</v>
      </c>
      <c r="B2224" s="338"/>
      <c r="C2224" s="20">
        <v>159</v>
      </c>
      <c r="D2224" s="20">
        <v>9.4</v>
      </c>
      <c r="E2224" s="20">
        <v>133</v>
      </c>
      <c r="F2224" s="20">
        <v>9.4</v>
      </c>
      <c r="G2224" s="21">
        <f t="shared" si="54"/>
        <v>2.7448000000000006</v>
      </c>
      <c r="H2224" s="22">
        <v>2013</v>
      </c>
      <c r="I2224" s="23" t="s">
        <v>23</v>
      </c>
      <c r="J2224" s="20">
        <v>20</v>
      </c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</row>
    <row r="2225" spans="1:76" x14ac:dyDescent="0.2">
      <c r="A2225" s="25"/>
      <c r="B2225" s="338"/>
      <c r="C2225" s="20">
        <v>325</v>
      </c>
      <c r="D2225" s="20">
        <v>27.7</v>
      </c>
      <c r="E2225" s="20">
        <v>325</v>
      </c>
      <c r="F2225" s="20">
        <v>27.7</v>
      </c>
      <c r="G2225" s="21">
        <f t="shared" si="54"/>
        <v>18.004999999999999</v>
      </c>
      <c r="H2225" s="22">
        <v>2013</v>
      </c>
      <c r="I2225" s="23" t="s">
        <v>843</v>
      </c>
      <c r="J2225" s="20">
        <v>20</v>
      </c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</row>
    <row r="2226" spans="1:76" x14ac:dyDescent="0.2">
      <c r="A2226" s="30" t="s">
        <v>24</v>
      </c>
      <c r="B2226" s="338"/>
      <c r="C2226" s="20">
        <v>159</v>
      </c>
      <c r="D2226" s="20">
        <v>27.7</v>
      </c>
      <c r="E2226" s="20">
        <v>133</v>
      </c>
      <c r="F2226" s="20">
        <v>27.7</v>
      </c>
      <c r="G2226" s="21">
        <f t="shared" si="54"/>
        <v>8.0884</v>
      </c>
      <c r="H2226" s="22">
        <v>2013</v>
      </c>
      <c r="I2226" s="23" t="s">
        <v>843</v>
      </c>
      <c r="J2226" s="20">
        <v>20</v>
      </c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</row>
    <row r="2227" spans="1:76" x14ac:dyDescent="0.2">
      <c r="A2227" s="25"/>
      <c r="B2227" s="338"/>
      <c r="C2227" s="20">
        <v>377</v>
      </c>
      <c r="D2227" s="20">
        <v>12</v>
      </c>
      <c r="E2227" s="20">
        <v>377</v>
      </c>
      <c r="F2227" s="20">
        <v>12</v>
      </c>
      <c r="G2227" s="21">
        <f t="shared" si="54"/>
        <v>9.048</v>
      </c>
      <c r="H2227" s="22">
        <v>2013</v>
      </c>
      <c r="I2227" s="23" t="s">
        <v>21</v>
      </c>
      <c r="J2227" s="20">
        <v>20</v>
      </c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</row>
    <row r="2228" spans="1:76" x14ac:dyDescent="0.2">
      <c r="A2228" s="30" t="s">
        <v>24</v>
      </c>
      <c r="B2228" s="338"/>
      <c r="C2228" s="20">
        <v>219</v>
      </c>
      <c r="D2228" s="20">
        <v>12</v>
      </c>
      <c r="E2228" s="20">
        <v>159</v>
      </c>
      <c r="F2228" s="20">
        <v>12</v>
      </c>
      <c r="G2228" s="21">
        <f t="shared" si="54"/>
        <v>4.5359999999999996</v>
      </c>
      <c r="H2228" s="22">
        <v>2013</v>
      </c>
      <c r="I2228" s="23" t="s">
        <v>21</v>
      </c>
      <c r="J2228" s="20">
        <v>20</v>
      </c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</row>
    <row r="2229" spans="1:76" x14ac:dyDescent="0.2">
      <c r="A2229" s="25"/>
      <c r="B2229" s="338"/>
      <c r="C2229" s="20">
        <v>426</v>
      </c>
      <c r="D2229" s="20">
        <v>45</v>
      </c>
      <c r="E2229" s="20">
        <v>377</v>
      </c>
      <c r="F2229" s="20">
        <v>45</v>
      </c>
      <c r="G2229" s="21">
        <f t="shared" si="54"/>
        <v>36.134999999999998</v>
      </c>
      <c r="H2229" s="22">
        <v>1966</v>
      </c>
      <c r="I2229" s="23" t="s">
        <v>21</v>
      </c>
      <c r="J2229" s="20">
        <v>100</v>
      </c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</row>
    <row r="2230" spans="1:76" x14ac:dyDescent="0.2">
      <c r="A2230" s="30" t="s">
        <v>24</v>
      </c>
      <c r="B2230" s="338"/>
      <c r="C2230" s="20">
        <v>273</v>
      </c>
      <c r="D2230" s="20">
        <v>45</v>
      </c>
      <c r="E2230" s="20">
        <v>219</v>
      </c>
      <c r="F2230" s="20">
        <v>45</v>
      </c>
      <c r="G2230" s="21">
        <f t="shared" si="54"/>
        <v>22.14</v>
      </c>
      <c r="H2230" s="22">
        <v>1966</v>
      </c>
      <c r="I2230" s="23" t="s">
        <v>21</v>
      </c>
      <c r="J2230" s="20">
        <v>100</v>
      </c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</row>
    <row r="2231" spans="1:76" x14ac:dyDescent="0.2">
      <c r="A2231" s="25" t="s">
        <v>1473</v>
      </c>
      <c r="B2231" s="338"/>
      <c r="C2231" s="20">
        <v>426</v>
      </c>
      <c r="D2231" s="20">
        <v>110</v>
      </c>
      <c r="E2231" s="20">
        <v>426</v>
      </c>
      <c r="F2231" s="20">
        <v>110</v>
      </c>
      <c r="G2231" s="21">
        <f t="shared" si="54"/>
        <v>93.72</v>
      </c>
      <c r="H2231" s="22">
        <v>1966</v>
      </c>
      <c r="I2231" s="23" t="s">
        <v>21</v>
      </c>
      <c r="J2231" s="20">
        <v>100</v>
      </c>
    </row>
    <row r="2232" spans="1:76" x14ac:dyDescent="0.2">
      <c r="A2232" s="30" t="s">
        <v>24</v>
      </c>
      <c r="B2232" s="338"/>
      <c r="C2232" s="20">
        <v>38</v>
      </c>
      <c r="D2232" s="20">
        <v>110</v>
      </c>
      <c r="E2232" s="20">
        <v>25</v>
      </c>
      <c r="F2232" s="20">
        <v>110</v>
      </c>
      <c r="G2232" s="21">
        <f t="shared" si="54"/>
        <v>6.93</v>
      </c>
      <c r="H2232" s="22">
        <v>1966</v>
      </c>
      <c r="I2232" s="23" t="s">
        <v>21</v>
      </c>
      <c r="J2232" s="20">
        <v>100</v>
      </c>
    </row>
    <row r="2233" spans="1:76" x14ac:dyDescent="0.2">
      <c r="A2233" s="25" t="s">
        <v>1474</v>
      </c>
      <c r="B2233" s="338"/>
      <c r="C2233" s="20">
        <v>426</v>
      </c>
      <c r="D2233" s="20">
        <v>40</v>
      </c>
      <c r="E2233" s="20">
        <v>426</v>
      </c>
      <c r="F2233" s="20">
        <v>40</v>
      </c>
      <c r="G2233" s="21">
        <f t="shared" si="54"/>
        <v>34.08</v>
      </c>
      <c r="H2233" s="22">
        <v>1966</v>
      </c>
      <c r="I2233" s="23" t="s">
        <v>21</v>
      </c>
      <c r="J2233" s="20">
        <v>100</v>
      </c>
    </row>
    <row r="2234" spans="1:76" x14ac:dyDescent="0.2">
      <c r="A2234" s="30" t="s">
        <v>24</v>
      </c>
      <c r="B2234" s="338"/>
      <c r="C2234" s="20">
        <v>38</v>
      </c>
      <c r="D2234" s="20">
        <v>40</v>
      </c>
      <c r="E2234" s="20">
        <v>25</v>
      </c>
      <c r="F2234" s="20">
        <v>40</v>
      </c>
      <c r="G2234" s="21">
        <f t="shared" si="54"/>
        <v>2.52</v>
      </c>
      <c r="H2234" s="22">
        <v>1966</v>
      </c>
      <c r="I2234" s="23" t="s">
        <v>21</v>
      </c>
      <c r="J2234" s="20">
        <v>100</v>
      </c>
    </row>
    <row r="2235" spans="1:76" x14ac:dyDescent="0.2">
      <c r="A2235" s="25" t="s">
        <v>1475</v>
      </c>
      <c r="B2235" s="338"/>
      <c r="C2235" s="20">
        <v>426</v>
      </c>
      <c r="D2235" s="20">
        <v>60</v>
      </c>
      <c r="E2235" s="20">
        <v>426</v>
      </c>
      <c r="F2235" s="20">
        <v>60</v>
      </c>
      <c r="G2235" s="21">
        <f t="shared" si="54"/>
        <v>51.12</v>
      </c>
      <c r="H2235" s="22">
        <v>1966</v>
      </c>
      <c r="I2235" s="23" t="s">
        <v>21</v>
      </c>
      <c r="J2235" s="20">
        <v>100</v>
      </c>
    </row>
    <row r="2236" spans="1:76" x14ac:dyDescent="0.2">
      <c r="A2236" s="30" t="s">
        <v>24</v>
      </c>
      <c r="B2236" s="338"/>
      <c r="C2236" s="20">
        <v>38</v>
      </c>
      <c r="D2236" s="20">
        <v>60</v>
      </c>
      <c r="E2236" s="20">
        <v>25</v>
      </c>
      <c r="F2236" s="20">
        <v>60</v>
      </c>
      <c r="G2236" s="21">
        <f t="shared" si="54"/>
        <v>3.78</v>
      </c>
      <c r="H2236" s="22">
        <v>1966</v>
      </c>
      <c r="I2236" s="23" t="s">
        <v>21</v>
      </c>
      <c r="J2236" s="20">
        <v>100</v>
      </c>
    </row>
    <row r="2237" spans="1:76" x14ac:dyDescent="0.2">
      <c r="A2237" s="25" t="s">
        <v>1476</v>
      </c>
      <c r="B2237" s="338"/>
      <c r="C2237" s="20">
        <v>108</v>
      </c>
      <c r="D2237" s="20">
        <v>50</v>
      </c>
      <c r="E2237" s="20">
        <v>108</v>
      </c>
      <c r="F2237" s="20">
        <v>50</v>
      </c>
      <c r="G2237" s="21">
        <f t="shared" si="54"/>
        <v>10.8</v>
      </c>
      <c r="H2237" s="22">
        <v>1966</v>
      </c>
      <c r="I2237" s="23" t="s">
        <v>21</v>
      </c>
      <c r="J2237" s="20">
        <v>100</v>
      </c>
    </row>
    <row r="2238" spans="1:76" x14ac:dyDescent="0.2">
      <c r="A2238" s="30" t="s">
        <v>24</v>
      </c>
      <c r="B2238" s="338"/>
      <c r="C2238" s="20">
        <v>38</v>
      </c>
      <c r="D2238" s="20">
        <v>50</v>
      </c>
      <c r="E2238" s="20">
        <v>25</v>
      </c>
      <c r="F2238" s="20">
        <v>50</v>
      </c>
      <c r="G2238" s="21">
        <f t="shared" si="54"/>
        <v>3.15</v>
      </c>
      <c r="H2238" s="22">
        <v>1966</v>
      </c>
      <c r="I2238" s="23" t="s">
        <v>21</v>
      </c>
      <c r="J2238" s="20">
        <v>100</v>
      </c>
    </row>
    <row r="2239" spans="1:76" x14ac:dyDescent="0.2">
      <c r="A2239" s="25" t="s">
        <v>1477</v>
      </c>
      <c r="B2239" s="338"/>
      <c r="C2239" s="20">
        <v>108</v>
      </c>
      <c r="D2239" s="20">
        <v>120</v>
      </c>
      <c r="E2239" s="20">
        <v>108</v>
      </c>
      <c r="F2239" s="20">
        <v>120</v>
      </c>
      <c r="G2239" s="21">
        <f t="shared" si="54"/>
        <v>25.919999999999998</v>
      </c>
      <c r="H2239" s="22">
        <v>1966</v>
      </c>
      <c r="I2239" s="23" t="s">
        <v>21</v>
      </c>
      <c r="J2239" s="20">
        <v>100</v>
      </c>
    </row>
    <row r="2240" spans="1:76" x14ac:dyDescent="0.2">
      <c r="A2240" s="30" t="s">
        <v>24</v>
      </c>
      <c r="B2240" s="338"/>
      <c r="C2240" s="20">
        <v>38</v>
      </c>
      <c r="D2240" s="20">
        <v>120</v>
      </c>
      <c r="E2240" s="20">
        <v>25</v>
      </c>
      <c r="F2240" s="20">
        <v>120</v>
      </c>
      <c r="G2240" s="21">
        <f t="shared" si="54"/>
        <v>7.56</v>
      </c>
      <c r="H2240" s="22">
        <v>1966</v>
      </c>
      <c r="I2240" s="23" t="s">
        <v>21</v>
      </c>
      <c r="J2240" s="20">
        <v>100</v>
      </c>
    </row>
    <row r="2241" spans="1:76" x14ac:dyDescent="0.2">
      <c r="A2241" s="25" t="s">
        <v>1478</v>
      </c>
      <c r="B2241" s="338"/>
      <c r="C2241" s="20">
        <v>108</v>
      </c>
      <c r="D2241" s="20">
        <v>137</v>
      </c>
      <c r="E2241" s="20">
        <v>108</v>
      </c>
      <c r="F2241" s="20">
        <v>137</v>
      </c>
      <c r="G2241" s="21">
        <f t="shared" si="54"/>
        <v>29.591999999999999</v>
      </c>
      <c r="H2241" s="22">
        <v>1966</v>
      </c>
      <c r="I2241" s="23" t="s">
        <v>21</v>
      </c>
      <c r="J2241" s="20">
        <v>100</v>
      </c>
    </row>
    <row r="2242" spans="1:76" x14ac:dyDescent="0.2">
      <c r="A2242" s="30" t="s">
        <v>24</v>
      </c>
      <c r="B2242" s="351"/>
      <c r="C2242" s="20">
        <v>38</v>
      </c>
      <c r="D2242" s="20">
        <v>137</v>
      </c>
      <c r="E2242" s="20">
        <v>25</v>
      </c>
      <c r="F2242" s="20">
        <v>137</v>
      </c>
      <c r="G2242" s="21">
        <f t="shared" si="54"/>
        <v>8.6310000000000002</v>
      </c>
      <c r="H2242" s="22">
        <v>1966</v>
      </c>
      <c r="I2242" s="23" t="s">
        <v>21</v>
      </c>
      <c r="J2242" s="20">
        <v>100</v>
      </c>
    </row>
    <row r="2243" spans="1:76" x14ac:dyDescent="0.2">
      <c r="A2243" s="25" t="s">
        <v>1479</v>
      </c>
      <c r="B2243" s="352" t="s">
        <v>1480</v>
      </c>
      <c r="C2243" s="20">
        <v>76</v>
      </c>
      <c r="D2243" s="20">
        <v>15</v>
      </c>
      <c r="E2243" s="20">
        <v>76</v>
      </c>
      <c r="F2243" s="20">
        <v>15</v>
      </c>
      <c r="G2243" s="21">
        <f t="shared" si="54"/>
        <v>2.2799999999999998</v>
      </c>
      <c r="H2243" s="22">
        <v>1992</v>
      </c>
      <c r="I2243" s="23" t="s">
        <v>23</v>
      </c>
      <c r="J2243" s="20">
        <v>100</v>
      </c>
    </row>
    <row r="2244" spans="1:76" x14ac:dyDescent="0.2">
      <c r="A2244" s="30" t="s">
        <v>24</v>
      </c>
      <c r="B2244" s="353"/>
      <c r="C2244" s="20">
        <v>57</v>
      </c>
      <c r="D2244" s="20">
        <v>15</v>
      </c>
      <c r="E2244" s="20">
        <v>45</v>
      </c>
      <c r="F2244" s="20">
        <v>15</v>
      </c>
      <c r="G2244" s="21">
        <f t="shared" si="54"/>
        <v>1.5299999999999998</v>
      </c>
      <c r="H2244" s="22">
        <v>1992</v>
      </c>
      <c r="I2244" s="23" t="s">
        <v>23</v>
      </c>
      <c r="J2244" s="20">
        <v>100</v>
      </c>
    </row>
    <row r="2245" spans="1:76" x14ac:dyDescent="0.2">
      <c r="A2245" s="25" t="s">
        <v>1479</v>
      </c>
      <c r="B2245" s="353"/>
      <c r="C2245" s="20">
        <v>76</v>
      </c>
      <c r="D2245" s="20">
        <v>47.4</v>
      </c>
      <c r="E2245" s="20">
        <v>76</v>
      </c>
      <c r="F2245" s="20">
        <v>47.4</v>
      </c>
      <c r="G2245" s="21">
        <f t="shared" si="54"/>
        <v>7.2047999999999996</v>
      </c>
      <c r="H2245" s="22">
        <v>2017</v>
      </c>
      <c r="I2245" s="23" t="s">
        <v>23</v>
      </c>
      <c r="J2245" s="20">
        <v>4</v>
      </c>
    </row>
    <row r="2246" spans="1:76" x14ac:dyDescent="0.2">
      <c r="A2246" s="30" t="s">
        <v>24</v>
      </c>
      <c r="B2246" s="353"/>
      <c r="C2246" s="20">
        <v>57</v>
      </c>
      <c r="D2246" s="20">
        <v>50.9</v>
      </c>
      <c r="E2246" s="20">
        <v>45</v>
      </c>
      <c r="F2246" s="20">
        <v>50.9</v>
      </c>
      <c r="G2246" s="21">
        <f t="shared" si="54"/>
        <v>5.1917999999999997</v>
      </c>
      <c r="H2246" s="22">
        <v>2017</v>
      </c>
      <c r="I2246" s="23" t="s">
        <v>23</v>
      </c>
      <c r="J2246" s="20">
        <v>4</v>
      </c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</row>
    <row r="2247" spans="1:76" x14ac:dyDescent="0.2">
      <c r="A2247" s="25" t="s">
        <v>1481</v>
      </c>
      <c r="B2247" s="353"/>
      <c r="C2247" s="20">
        <v>76</v>
      </c>
      <c r="D2247" s="20">
        <v>42.8</v>
      </c>
      <c r="E2247" s="20">
        <v>76</v>
      </c>
      <c r="F2247" s="20">
        <v>42.8</v>
      </c>
      <c r="G2247" s="21">
        <f t="shared" si="54"/>
        <v>6.5055999999999994</v>
      </c>
      <c r="H2247" s="22">
        <v>2017</v>
      </c>
      <c r="I2247" s="23" t="s">
        <v>23</v>
      </c>
      <c r="J2247" s="20">
        <v>4</v>
      </c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</row>
    <row r="2248" spans="1:76" x14ac:dyDescent="0.2">
      <c r="A2248" s="30" t="s">
        <v>24</v>
      </c>
      <c r="B2248" s="353"/>
      <c r="C2248" s="20">
        <v>57</v>
      </c>
      <c r="D2248" s="20">
        <v>42.8</v>
      </c>
      <c r="E2248" s="20">
        <v>45</v>
      </c>
      <c r="F2248" s="20">
        <v>42.8</v>
      </c>
      <c r="G2248" s="21">
        <f t="shared" si="54"/>
        <v>4.3655999999999997</v>
      </c>
      <c r="H2248" s="22">
        <v>2017</v>
      </c>
      <c r="I2248" s="23" t="s">
        <v>23</v>
      </c>
      <c r="J2248" s="20">
        <v>4</v>
      </c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</row>
    <row r="2249" spans="1:76" x14ac:dyDescent="0.2">
      <c r="A2249" s="25" t="s">
        <v>1482</v>
      </c>
      <c r="B2249" s="353"/>
      <c r="C2249" s="20">
        <v>76</v>
      </c>
      <c r="D2249" s="20">
        <v>59.1</v>
      </c>
      <c r="E2249" s="20">
        <v>76</v>
      </c>
      <c r="F2249" s="20">
        <v>59.1</v>
      </c>
      <c r="G2249" s="21">
        <f t="shared" si="54"/>
        <v>8.9832000000000001</v>
      </c>
      <c r="H2249" s="22">
        <v>2017</v>
      </c>
      <c r="I2249" s="23" t="s">
        <v>23</v>
      </c>
      <c r="J2249" s="20">
        <v>4</v>
      </c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</row>
    <row r="2250" spans="1:76" x14ac:dyDescent="0.2">
      <c r="A2250" s="30" t="s">
        <v>24</v>
      </c>
      <c r="B2250" s="353"/>
      <c r="C2250" s="20">
        <v>57</v>
      </c>
      <c r="D2250" s="20">
        <v>59.1</v>
      </c>
      <c r="E2250" s="20">
        <v>45</v>
      </c>
      <c r="F2250" s="20">
        <v>59.1</v>
      </c>
      <c r="G2250" s="21">
        <f t="shared" si="54"/>
        <v>6.0282</v>
      </c>
      <c r="H2250" s="22">
        <v>2017</v>
      </c>
      <c r="I2250" s="23" t="s">
        <v>23</v>
      </c>
      <c r="J2250" s="20">
        <v>4</v>
      </c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2"/>
      <c r="AR2250" s="2"/>
      <c r="AS2250" s="2"/>
      <c r="AT2250" s="2"/>
      <c r="AU2250" s="2"/>
      <c r="AV2250" s="2"/>
      <c r="AW2250" s="2"/>
      <c r="AX2250" s="2"/>
      <c r="AY2250" s="2"/>
      <c r="AZ2250" s="2"/>
      <c r="BA2250" s="2"/>
      <c r="BB2250" s="2"/>
      <c r="BC2250" s="2"/>
      <c r="BD2250" s="2"/>
      <c r="BE2250" s="2"/>
      <c r="BF2250" s="2"/>
      <c r="BG2250" s="2"/>
      <c r="BH2250" s="2"/>
      <c r="BI2250" s="2"/>
      <c r="BJ2250" s="2"/>
      <c r="BK2250" s="2"/>
      <c r="BL2250" s="2"/>
      <c r="BM2250" s="2"/>
      <c r="BN2250" s="2"/>
      <c r="BO2250" s="2"/>
      <c r="BP2250" s="2"/>
      <c r="BQ2250" s="2"/>
      <c r="BR2250" s="2"/>
      <c r="BS2250" s="2"/>
      <c r="BT2250" s="2"/>
      <c r="BU2250" s="2"/>
      <c r="BV2250" s="2"/>
      <c r="BW2250" s="2"/>
      <c r="BX2250" s="2"/>
    </row>
    <row r="2251" spans="1:76" x14ac:dyDescent="0.2">
      <c r="A2251" s="25" t="s">
        <v>1483</v>
      </c>
      <c r="B2251" s="353"/>
      <c r="C2251" s="20">
        <v>76</v>
      </c>
      <c r="D2251" s="20">
        <v>65.900000000000006</v>
      </c>
      <c r="E2251" s="20">
        <v>76</v>
      </c>
      <c r="F2251" s="20">
        <v>65.900000000000006</v>
      </c>
      <c r="G2251" s="21">
        <f t="shared" si="54"/>
        <v>10.0168</v>
      </c>
      <c r="H2251" s="22">
        <v>2017</v>
      </c>
      <c r="I2251" s="23" t="s">
        <v>23</v>
      </c>
      <c r="J2251" s="20">
        <v>4</v>
      </c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2"/>
      <c r="AR2251" s="2"/>
      <c r="AS2251" s="2"/>
      <c r="AT2251" s="2"/>
      <c r="AU2251" s="2"/>
      <c r="AV2251" s="2"/>
      <c r="AW2251" s="2"/>
      <c r="AX2251" s="2"/>
      <c r="AY2251" s="2"/>
      <c r="AZ2251" s="2"/>
      <c r="BA2251" s="2"/>
      <c r="BB2251" s="2"/>
      <c r="BC2251" s="2"/>
      <c r="BD2251" s="2"/>
      <c r="BE2251" s="2"/>
      <c r="BF2251" s="2"/>
      <c r="BG2251" s="2"/>
      <c r="BH2251" s="2"/>
      <c r="BI2251" s="2"/>
      <c r="BJ2251" s="2"/>
      <c r="BK2251" s="2"/>
      <c r="BL2251" s="2"/>
      <c r="BM2251" s="2"/>
      <c r="BN2251" s="2"/>
      <c r="BO2251" s="2"/>
      <c r="BP2251" s="2"/>
      <c r="BQ2251" s="2"/>
      <c r="BR2251" s="2"/>
      <c r="BS2251" s="2"/>
      <c r="BT2251" s="2"/>
      <c r="BU2251" s="2"/>
      <c r="BV2251" s="2"/>
      <c r="BW2251" s="2"/>
      <c r="BX2251" s="2"/>
    </row>
    <row r="2252" spans="1:76" x14ac:dyDescent="0.2">
      <c r="A2252" s="30" t="s">
        <v>24</v>
      </c>
      <c r="B2252" s="354"/>
      <c r="C2252" s="20">
        <v>57</v>
      </c>
      <c r="D2252" s="20">
        <v>65.900000000000006</v>
      </c>
      <c r="E2252" s="20">
        <v>45</v>
      </c>
      <c r="F2252" s="20">
        <v>65.900000000000006</v>
      </c>
      <c r="G2252" s="21">
        <f t="shared" si="54"/>
        <v>6.7218</v>
      </c>
      <c r="H2252" s="22">
        <v>2017</v>
      </c>
      <c r="I2252" s="23" t="s">
        <v>23</v>
      </c>
      <c r="J2252" s="20">
        <v>4</v>
      </c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2"/>
      <c r="AR2252" s="2"/>
      <c r="AS2252" s="2"/>
      <c r="AT2252" s="2"/>
      <c r="AU2252" s="2"/>
      <c r="AV2252" s="2"/>
      <c r="AW2252" s="2"/>
      <c r="AX2252" s="2"/>
      <c r="AY2252" s="2"/>
      <c r="AZ2252" s="2"/>
      <c r="BA2252" s="2"/>
      <c r="BB2252" s="2"/>
      <c r="BC2252" s="2"/>
      <c r="BD2252" s="2"/>
      <c r="BE2252" s="2"/>
      <c r="BF2252" s="2"/>
      <c r="BG2252" s="2"/>
      <c r="BH2252" s="2"/>
      <c r="BI2252" s="2"/>
      <c r="BJ2252" s="2"/>
      <c r="BK2252" s="2"/>
      <c r="BL2252" s="2"/>
      <c r="BM2252" s="2"/>
      <c r="BN2252" s="2"/>
      <c r="BO2252" s="2"/>
      <c r="BP2252" s="2"/>
      <c r="BQ2252" s="2"/>
      <c r="BR2252" s="2"/>
      <c r="BS2252" s="2"/>
      <c r="BT2252" s="2"/>
      <c r="BU2252" s="2"/>
      <c r="BV2252" s="2"/>
      <c r="BW2252" s="2"/>
      <c r="BX2252" s="2"/>
    </row>
    <row r="2253" spans="1:76" ht="12.75" customHeight="1" x14ac:dyDescent="0.2">
      <c r="A2253" s="25" t="s">
        <v>1484</v>
      </c>
      <c r="B2253" s="317" t="s">
        <v>1485</v>
      </c>
      <c r="C2253" s="20">
        <v>45</v>
      </c>
      <c r="D2253" s="20">
        <v>5</v>
      </c>
      <c r="E2253" s="20">
        <v>45</v>
      </c>
      <c r="F2253" s="20">
        <v>5</v>
      </c>
      <c r="G2253" s="21">
        <f t="shared" si="54"/>
        <v>0.44999999999999996</v>
      </c>
      <c r="H2253" s="22">
        <v>2017</v>
      </c>
      <c r="I2253" s="23" t="s">
        <v>23</v>
      </c>
      <c r="J2253" s="20">
        <v>4</v>
      </c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2"/>
      <c r="AR2253" s="2"/>
      <c r="AS2253" s="2"/>
      <c r="AT2253" s="2"/>
      <c r="AU2253" s="2"/>
      <c r="AV2253" s="2"/>
      <c r="AW2253" s="2"/>
      <c r="AX2253" s="2"/>
      <c r="AY2253" s="2"/>
      <c r="AZ2253" s="2"/>
      <c r="BA2253" s="2"/>
      <c r="BB2253" s="2"/>
      <c r="BC2253" s="2"/>
      <c r="BD2253" s="2"/>
      <c r="BE2253" s="2"/>
      <c r="BF2253" s="2"/>
      <c r="BG2253" s="2"/>
      <c r="BH2253" s="2"/>
      <c r="BI2253" s="2"/>
      <c r="BJ2253" s="2"/>
      <c r="BK2253" s="2"/>
      <c r="BL2253" s="2"/>
      <c r="BM2253" s="2"/>
      <c r="BN2253" s="2"/>
      <c r="BO2253" s="2"/>
      <c r="BP2253" s="2"/>
      <c r="BQ2253" s="2"/>
      <c r="BR2253" s="2"/>
      <c r="BS2253" s="2"/>
      <c r="BT2253" s="2"/>
      <c r="BU2253" s="2"/>
      <c r="BV2253" s="2"/>
      <c r="BW2253" s="2"/>
      <c r="BX2253" s="2"/>
    </row>
    <row r="2254" spans="1:76" x14ac:dyDescent="0.2">
      <c r="A2254" s="30" t="s">
        <v>24</v>
      </c>
      <c r="B2254" s="318"/>
      <c r="C2254" s="20">
        <v>32</v>
      </c>
      <c r="D2254" s="20">
        <v>5</v>
      </c>
      <c r="E2254" s="20">
        <v>25</v>
      </c>
      <c r="F2254" s="20">
        <v>5</v>
      </c>
      <c r="G2254" s="21">
        <f t="shared" si="54"/>
        <v>0.28500000000000003</v>
      </c>
      <c r="H2254" s="22">
        <v>2017</v>
      </c>
      <c r="I2254" s="23" t="s">
        <v>23</v>
      </c>
      <c r="J2254" s="20">
        <v>4</v>
      </c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2"/>
      <c r="AR2254" s="2"/>
      <c r="AS2254" s="2"/>
      <c r="AT2254" s="2"/>
      <c r="AU2254" s="2"/>
      <c r="AV2254" s="2"/>
      <c r="AW2254" s="2"/>
      <c r="AX2254" s="2"/>
      <c r="AY2254" s="2"/>
      <c r="AZ2254" s="2"/>
      <c r="BA2254" s="2"/>
      <c r="BB2254" s="2"/>
      <c r="BC2254" s="2"/>
      <c r="BD2254" s="2"/>
      <c r="BE2254" s="2"/>
      <c r="BF2254" s="2"/>
      <c r="BG2254" s="2"/>
      <c r="BH2254" s="2"/>
      <c r="BI2254" s="2"/>
      <c r="BJ2254" s="2"/>
      <c r="BK2254" s="2"/>
      <c r="BL2254" s="2"/>
      <c r="BM2254" s="2"/>
      <c r="BN2254" s="2"/>
      <c r="BO2254" s="2"/>
      <c r="BP2254" s="2"/>
      <c r="BQ2254" s="2"/>
      <c r="BR2254" s="2"/>
      <c r="BS2254" s="2"/>
      <c r="BT2254" s="2"/>
      <c r="BU2254" s="2"/>
      <c r="BV2254" s="2"/>
      <c r="BW2254" s="2"/>
      <c r="BX2254" s="2"/>
    </row>
    <row r="2255" spans="1:76" x14ac:dyDescent="0.2">
      <c r="A2255" s="25" t="s">
        <v>1486</v>
      </c>
      <c r="B2255" s="318"/>
      <c r="C2255" s="20">
        <v>45</v>
      </c>
      <c r="D2255" s="20">
        <v>5.3</v>
      </c>
      <c r="E2255" s="20">
        <v>45</v>
      </c>
      <c r="F2255" s="20">
        <v>5.3</v>
      </c>
      <c r="G2255" s="21">
        <f t="shared" si="54"/>
        <v>0.47699999999999998</v>
      </c>
      <c r="H2255" s="22">
        <v>2017</v>
      </c>
      <c r="I2255" s="23" t="s">
        <v>23</v>
      </c>
      <c r="J2255" s="20">
        <v>4</v>
      </c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2"/>
      <c r="AR2255" s="2"/>
      <c r="AS2255" s="2"/>
      <c r="AT2255" s="2"/>
      <c r="AU2255" s="2"/>
      <c r="AV2255" s="2"/>
      <c r="AW2255" s="2"/>
      <c r="AX2255" s="2"/>
      <c r="AY2255" s="2"/>
      <c r="AZ2255" s="2"/>
      <c r="BA2255" s="2"/>
      <c r="BB2255" s="2"/>
      <c r="BC2255" s="2"/>
      <c r="BD2255" s="2"/>
      <c r="BE2255" s="2"/>
      <c r="BF2255" s="2"/>
      <c r="BG2255" s="2"/>
      <c r="BH2255" s="2"/>
      <c r="BI2255" s="2"/>
      <c r="BJ2255" s="2"/>
      <c r="BK2255" s="2"/>
      <c r="BL2255" s="2"/>
      <c r="BM2255" s="2"/>
      <c r="BN2255" s="2"/>
      <c r="BO2255" s="2"/>
      <c r="BP2255" s="2"/>
      <c r="BQ2255" s="2"/>
      <c r="BR2255" s="2"/>
      <c r="BS2255" s="2"/>
      <c r="BT2255" s="2"/>
      <c r="BU2255" s="2"/>
      <c r="BV2255" s="2"/>
      <c r="BW2255" s="2"/>
      <c r="BX2255" s="2"/>
    </row>
    <row r="2256" spans="1:76" x14ac:dyDescent="0.2">
      <c r="A2256" s="30" t="s">
        <v>24</v>
      </c>
      <c r="B2256" s="318"/>
      <c r="C2256" s="20">
        <v>32</v>
      </c>
      <c r="D2256" s="20">
        <v>5.0999999999999996</v>
      </c>
      <c r="E2256" s="20">
        <v>25</v>
      </c>
      <c r="F2256" s="20">
        <v>5.0999999999999996</v>
      </c>
      <c r="G2256" s="21">
        <f t="shared" si="54"/>
        <v>0.29069999999999996</v>
      </c>
      <c r="H2256" s="22">
        <v>2017</v>
      </c>
      <c r="I2256" s="23" t="s">
        <v>23</v>
      </c>
      <c r="J2256" s="20">
        <v>4</v>
      </c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2"/>
      <c r="AR2256" s="2"/>
      <c r="AS2256" s="2"/>
      <c r="AT2256" s="2"/>
      <c r="AU2256" s="2"/>
      <c r="AV2256" s="2"/>
      <c r="AW2256" s="2"/>
      <c r="AX2256" s="2"/>
      <c r="AY2256" s="2"/>
      <c r="AZ2256" s="2"/>
      <c r="BA2256" s="2"/>
      <c r="BB2256" s="2"/>
      <c r="BC2256" s="2"/>
      <c r="BD2256" s="2"/>
      <c r="BE2256" s="2"/>
      <c r="BF2256" s="2"/>
      <c r="BG2256" s="2"/>
      <c r="BH2256" s="2"/>
      <c r="BI2256" s="2"/>
      <c r="BJ2256" s="2"/>
      <c r="BK2256" s="2"/>
      <c r="BL2256" s="2"/>
      <c r="BM2256" s="2"/>
      <c r="BN2256" s="2"/>
      <c r="BO2256" s="2"/>
      <c r="BP2256" s="2"/>
      <c r="BQ2256" s="2"/>
      <c r="BR2256" s="2"/>
      <c r="BS2256" s="2"/>
      <c r="BT2256" s="2"/>
      <c r="BU2256" s="2"/>
      <c r="BV2256" s="2"/>
      <c r="BW2256" s="2"/>
      <c r="BX2256" s="2"/>
    </row>
    <row r="2257" spans="1:76" x14ac:dyDescent="0.2">
      <c r="A2257" s="25" t="s">
        <v>1487</v>
      </c>
      <c r="B2257" s="318"/>
      <c r="C2257" s="20">
        <v>45</v>
      </c>
      <c r="D2257" s="20">
        <v>7.6</v>
      </c>
      <c r="E2257" s="20">
        <v>45</v>
      </c>
      <c r="F2257" s="20">
        <v>7.6</v>
      </c>
      <c r="G2257" s="21">
        <f t="shared" si="54"/>
        <v>0.68399999999999994</v>
      </c>
      <c r="H2257" s="22">
        <v>2017</v>
      </c>
      <c r="I2257" s="23" t="s">
        <v>23</v>
      </c>
      <c r="J2257" s="20">
        <v>4</v>
      </c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2"/>
      <c r="AR2257" s="2"/>
      <c r="AS2257" s="2"/>
      <c r="AT2257" s="2"/>
      <c r="AU2257" s="2"/>
      <c r="AV2257" s="2"/>
      <c r="AW2257" s="2"/>
      <c r="AX2257" s="2"/>
      <c r="AY2257" s="2"/>
      <c r="AZ2257" s="2"/>
      <c r="BA2257" s="2"/>
      <c r="BB2257" s="2"/>
      <c r="BC2257" s="2"/>
      <c r="BD2257" s="2"/>
      <c r="BE2257" s="2"/>
      <c r="BF2257" s="2"/>
      <c r="BG2257" s="2"/>
      <c r="BH2257" s="2"/>
      <c r="BI2257" s="2"/>
      <c r="BJ2257" s="2"/>
      <c r="BK2257" s="2"/>
      <c r="BL2257" s="2"/>
      <c r="BM2257" s="2"/>
      <c r="BN2257" s="2"/>
      <c r="BO2257" s="2"/>
      <c r="BP2257" s="2"/>
      <c r="BQ2257" s="2"/>
      <c r="BR2257" s="2"/>
      <c r="BS2257" s="2"/>
      <c r="BT2257" s="2"/>
      <c r="BU2257" s="2"/>
      <c r="BV2257" s="2"/>
      <c r="BW2257" s="2"/>
      <c r="BX2257" s="2"/>
    </row>
    <row r="2258" spans="1:76" x14ac:dyDescent="0.2">
      <c r="A2258" s="30" t="s">
        <v>24</v>
      </c>
      <c r="B2258" s="318"/>
      <c r="C2258" s="20">
        <v>32</v>
      </c>
      <c r="D2258" s="20">
        <v>6.5</v>
      </c>
      <c r="E2258" s="20">
        <v>25</v>
      </c>
      <c r="F2258" s="20">
        <v>6.5</v>
      </c>
      <c r="G2258" s="21">
        <f t="shared" si="54"/>
        <v>0.37050000000000005</v>
      </c>
      <c r="H2258" s="22">
        <v>2017</v>
      </c>
      <c r="I2258" s="23" t="s">
        <v>23</v>
      </c>
      <c r="J2258" s="20">
        <v>4</v>
      </c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2"/>
      <c r="AR2258" s="2"/>
      <c r="AS2258" s="2"/>
      <c r="AT2258" s="2"/>
      <c r="AU2258" s="2"/>
      <c r="AV2258" s="2"/>
      <c r="AW2258" s="2"/>
      <c r="AX2258" s="2"/>
      <c r="AY2258" s="2"/>
      <c r="AZ2258" s="2"/>
      <c r="BA2258" s="2"/>
      <c r="BB2258" s="2"/>
      <c r="BC2258" s="2"/>
      <c r="BD2258" s="2"/>
      <c r="BE2258" s="2"/>
      <c r="BF2258" s="2"/>
      <c r="BG2258" s="2"/>
      <c r="BH2258" s="2"/>
      <c r="BI2258" s="2"/>
      <c r="BJ2258" s="2"/>
      <c r="BK2258" s="2"/>
      <c r="BL2258" s="2"/>
      <c r="BM2258" s="2"/>
      <c r="BN2258" s="2"/>
      <c r="BO2258" s="2"/>
      <c r="BP2258" s="2"/>
      <c r="BQ2258" s="2"/>
      <c r="BR2258" s="2"/>
      <c r="BS2258" s="2"/>
      <c r="BT2258" s="2"/>
      <c r="BU2258" s="2"/>
      <c r="BV2258" s="2"/>
      <c r="BW2258" s="2"/>
      <c r="BX2258" s="2"/>
    </row>
    <row r="2259" spans="1:76" x14ac:dyDescent="0.2">
      <c r="A2259" s="25" t="s">
        <v>1488</v>
      </c>
      <c r="B2259" s="318"/>
      <c r="C2259" s="20">
        <v>57</v>
      </c>
      <c r="D2259" s="20">
        <v>42</v>
      </c>
      <c r="E2259" s="20">
        <v>57</v>
      </c>
      <c r="F2259" s="20">
        <v>42</v>
      </c>
      <c r="G2259" s="21">
        <f t="shared" si="54"/>
        <v>4.7880000000000003</v>
      </c>
      <c r="H2259" s="22">
        <v>1992</v>
      </c>
      <c r="I2259" s="23" t="s">
        <v>23</v>
      </c>
      <c r="J2259" s="20">
        <v>100</v>
      </c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2"/>
      <c r="AR2259" s="2"/>
      <c r="AS2259" s="2"/>
      <c r="AT2259" s="2"/>
      <c r="AU2259" s="2"/>
      <c r="AV2259" s="2"/>
      <c r="AW2259" s="2"/>
      <c r="AX2259" s="2"/>
      <c r="AY2259" s="2"/>
      <c r="AZ2259" s="2"/>
      <c r="BA2259" s="2"/>
      <c r="BB2259" s="2"/>
      <c r="BC2259" s="2"/>
      <c r="BD2259" s="2"/>
      <c r="BE2259" s="2"/>
      <c r="BF2259" s="2"/>
      <c r="BG2259" s="2"/>
      <c r="BH2259" s="2"/>
      <c r="BI2259" s="2"/>
      <c r="BJ2259" s="2"/>
      <c r="BK2259" s="2"/>
      <c r="BL2259" s="2"/>
      <c r="BM2259" s="2"/>
      <c r="BN2259" s="2"/>
      <c r="BO2259" s="2"/>
      <c r="BP2259" s="2"/>
      <c r="BQ2259" s="2"/>
      <c r="BR2259" s="2"/>
      <c r="BS2259" s="2"/>
      <c r="BT2259" s="2"/>
      <c r="BU2259" s="2"/>
      <c r="BV2259" s="2"/>
      <c r="BW2259" s="2"/>
      <c r="BX2259" s="2"/>
    </row>
    <row r="2260" spans="1:76" x14ac:dyDescent="0.2">
      <c r="A2260" s="30" t="s">
        <v>24</v>
      </c>
      <c r="B2260" s="319"/>
      <c r="C2260" s="20">
        <v>57</v>
      </c>
      <c r="D2260" s="20">
        <v>42</v>
      </c>
      <c r="E2260" s="20">
        <v>38</v>
      </c>
      <c r="F2260" s="20">
        <v>42</v>
      </c>
      <c r="G2260" s="21">
        <f t="shared" si="54"/>
        <v>3.99</v>
      </c>
      <c r="H2260" s="22">
        <v>1992</v>
      </c>
      <c r="I2260" s="23" t="s">
        <v>23</v>
      </c>
      <c r="J2260" s="20">
        <v>100</v>
      </c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2"/>
      <c r="AR2260" s="2"/>
      <c r="AS2260" s="2"/>
      <c r="AT2260" s="2"/>
      <c r="AU2260" s="2"/>
      <c r="AV2260" s="2"/>
      <c r="AW2260" s="2"/>
      <c r="AX2260" s="2"/>
      <c r="AY2260" s="2"/>
      <c r="AZ2260" s="2"/>
      <c r="BA2260" s="2"/>
      <c r="BB2260" s="2"/>
      <c r="BC2260" s="2"/>
      <c r="BD2260" s="2"/>
      <c r="BE2260" s="2"/>
      <c r="BF2260" s="2"/>
      <c r="BG2260" s="2"/>
      <c r="BH2260" s="2"/>
      <c r="BI2260" s="2"/>
      <c r="BJ2260" s="2"/>
      <c r="BK2260" s="2"/>
      <c r="BL2260" s="2"/>
      <c r="BM2260" s="2"/>
      <c r="BN2260" s="2"/>
      <c r="BO2260" s="2"/>
      <c r="BP2260" s="2"/>
      <c r="BQ2260" s="2"/>
      <c r="BR2260" s="2"/>
      <c r="BS2260" s="2"/>
      <c r="BT2260" s="2"/>
      <c r="BU2260" s="2"/>
      <c r="BV2260" s="2"/>
      <c r="BW2260" s="2"/>
      <c r="BX2260" s="2"/>
    </row>
    <row r="2261" spans="1:76" x14ac:dyDescent="0.2">
      <c r="A2261" s="25" t="s">
        <v>1489</v>
      </c>
      <c r="B2261" s="348" t="s">
        <v>20</v>
      </c>
      <c r="C2261" s="20">
        <v>325</v>
      </c>
      <c r="D2261" s="20">
        <v>210</v>
      </c>
      <c r="E2261" s="20">
        <v>325</v>
      </c>
      <c r="F2261" s="20">
        <v>210</v>
      </c>
      <c r="G2261" s="21">
        <f t="shared" si="54"/>
        <v>136.5</v>
      </c>
      <c r="H2261" s="22">
        <v>1966</v>
      </c>
      <c r="I2261" s="23" t="s">
        <v>21</v>
      </c>
      <c r="J2261" s="20">
        <v>100</v>
      </c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2"/>
      <c r="AR2261" s="2"/>
      <c r="AS2261" s="2"/>
      <c r="AT2261" s="2"/>
      <c r="AU2261" s="2"/>
      <c r="AV2261" s="2"/>
      <c r="AW2261" s="2"/>
      <c r="AX2261" s="2"/>
      <c r="AY2261" s="2"/>
      <c r="AZ2261" s="2"/>
      <c r="BA2261" s="2"/>
      <c r="BB2261" s="2"/>
      <c r="BC2261" s="2"/>
      <c r="BD2261" s="2"/>
      <c r="BE2261" s="2"/>
      <c r="BF2261" s="2"/>
      <c r="BG2261" s="2"/>
      <c r="BH2261" s="2"/>
      <c r="BI2261" s="2"/>
      <c r="BJ2261" s="2"/>
      <c r="BK2261" s="2"/>
      <c r="BL2261" s="2"/>
      <c r="BM2261" s="2"/>
      <c r="BN2261" s="2"/>
      <c r="BO2261" s="2"/>
      <c r="BP2261" s="2"/>
      <c r="BQ2261" s="2"/>
      <c r="BR2261" s="2"/>
      <c r="BS2261" s="2"/>
      <c r="BT2261" s="2"/>
      <c r="BU2261" s="2"/>
      <c r="BV2261" s="2"/>
      <c r="BW2261" s="2"/>
      <c r="BX2261" s="2"/>
    </row>
    <row r="2262" spans="1:76" x14ac:dyDescent="0.2">
      <c r="A2262" s="30" t="s">
        <v>24</v>
      </c>
      <c r="B2262" s="349"/>
      <c r="C2262" s="20">
        <v>38</v>
      </c>
      <c r="D2262" s="20">
        <v>210</v>
      </c>
      <c r="E2262" s="20">
        <v>25</v>
      </c>
      <c r="F2262" s="20">
        <v>210</v>
      </c>
      <c r="G2262" s="21">
        <f t="shared" si="54"/>
        <v>13.23</v>
      </c>
      <c r="H2262" s="22">
        <v>1966</v>
      </c>
      <c r="I2262" s="23" t="s">
        <v>21</v>
      </c>
      <c r="J2262" s="20">
        <v>100</v>
      </c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2"/>
      <c r="AR2262" s="2"/>
      <c r="AS2262" s="2"/>
      <c r="AT2262" s="2"/>
      <c r="AU2262" s="2"/>
      <c r="AV2262" s="2"/>
      <c r="AW2262" s="2"/>
      <c r="AX2262" s="2"/>
      <c r="AY2262" s="2"/>
      <c r="AZ2262" s="2"/>
      <c r="BA2262" s="2"/>
      <c r="BB2262" s="2"/>
      <c r="BC2262" s="2"/>
      <c r="BD2262" s="2"/>
      <c r="BE2262" s="2"/>
      <c r="BF2262" s="2"/>
      <c r="BG2262" s="2"/>
      <c r="BH2262" s="2"/>
      <c r="BI2262" s="2"/>
      <c r="BJ2262" s="2"/>
      <c r="BK2262" s="2"/>
      <c r="BL2262" s="2"/>
      <c r="BM2262" s="2"/>
      <c r="BN2262" s="2"/>
      <c r="BO2262" s="2"/>
      <c r="BP2262" s="2"/>
      <c r="BQ2262" s="2"/>
      <c r="BR2262" s="2"/>
      <c r="BS2262" s="2"/>
      <c r="BT2262" s="2"/>
      <c r="BU2262" s="2"/>
      <c r="BV2262" s="2"/>
      <c r="BW2262" s="2"/>
      <c r="BX2262" s="2"/>
    </row>
    <row r="2263" spans="1:76" x14ac:dyDescent="0.2">
      <c r="A2263" s="25" t="s">
        <v>1490</v>
      </c>
      <c r="B2263" s="349"/>
      <c r="C2263" s="20">
        <v>159</v>
      </c>
      <c r="D2263" s="20">
        <v>36</v>
      </c>
      <c r="E2263" s="20">
        <v>159</v>
      </c>
      <c r="F2263" s="20">
        <v>36</v>
      </c>
      <c r="G2263" s="21">
        <f t="shared" si="54"/>
        <v>11.448</v>
      </c>
      <c r="H2263" s="22">
        <v>1966</v>
      </c>
      <c r="I2263" s="23" t="s">
        <v>21</v>
      </c>
      <c r="J2263" s="20">
        <v>100</v>
      </c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2"/>
      <c r="AR2263" s="2"/>
      <c r="AS2263" s="2"/>
      <c r="AT2263" s="2"/>
      <c r="AU2263" s="2"/>
      <c r="AV2263" s="2"/>
      <c r="AW2263" s="2"/>
      <c r="AX2263" s="2"/>
      <c r="AY2263" s="2"/>
      <c r="AZ2263" s="2"/>
      <c r="BA2263" s="2"/>
      <c r="BB2263" s="2"/>
      <c r="BC2263" s="2"/>
      <c r="BD2263" s="2"/>
      <c r="BE2263" s="2"/>
      <c r="BF2263" s="2"/>
      <c r="BG2263" s="2"/>
      <c r="BH2263" s="2"/>
      <c r="BI2263" s="2"/>
      <c r="BJ2263" s="2"/>
      <c r="BK2263" s="2"/>
      <c r="BL2263" s="2"/>
      <c r="BM2263" s="2"/>
      <c r="BN2263" s="2"/>
      <c r="BO2263" s="2"/>
      <c r="BP2263" s="2"/>
      <c r="BQ2263" s="2"/>
      <c r="BR2263" s="2"/>
      <c r="BS2263" s="2"/>
      <c r="BT2263" s="2"/>
      <c r="BU2263" s="2"/>
      <c r="BV2263" s="2"/>
      <c r="BW2263" s="2"/>
      <c r="BX2263" s="2"/>
    </row>
    <row r="2264" spans="1:76" x14ac:dyDescent="0.2">
      <c r="A2264" s="30" t="s">
        <v>24</v>
      </c>
      <c r="B2264" s="350"/>
      <c r="C2264" s="20">
        <v>38</v>
      </c>
      <c r="D2264" s="20">
        <v>36</v>
      </c>
      <c r="E2264" s="20">
        <v>25</v>
      </c>
      <c r="F2264" s="20">
        <v>36</v>
      </c>
      <c r="G2264" s="21">
        <f t="shared" si="54"/>
        <v>2.2679999999999998</v>
      </c>
      <c r="H2264" s="22">
        <v>1966</v>
      </c>
      <c r="I2264" s="23" t="s">
        <v>21</v>
      </c>
      <c r="J2264" s="20">
        <v>100</v>
      </c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2"/>
      <c r="AR2264" s="2"/>
      <c r="AS2264" s="2"/>
      <c r="AT2264" s="2"/>
      <c r="AU2264" s="2"/>
      <c r="AV2264" s="2"/>
      <c r="AW2264" s="2"/>
      <c r="AX2264" s="2"/>
      <c r="AY2264" s="2"/>
      <c r="AZ2264" s="2"/>
      <c r="BA2264" s="2"/>
      <c r="BB2264" s="2"/>
      <c r="BC2264" s="2"/>
      <c r="BD2264" s="2"/>
      <c r="BE2264" s="2"/>
      <c r="BF2264" s="2"/>
      <c r="BG2264" s="2"/>
      <c r="BH2264" s="2"/>
      <c r="BI2264" s="2"/>
      <c r="BJ2264" s="2"/>
      <c r="BK2264" s="2"/>
      <c r="BL2264" s="2"/>
      <c r="BM2264" s="2"/>
      <c r="BN2264" s="2"/>
      <c r="BO2264" s="2"/>
      <c r="BP2264" s="2"/>
      <c r="BQ2264" s="2"/>
      <c r="BR2264" s="2"/>
      <c r="BS2264" s="2"/>
      <c r="BT2264" s="2"/>
      <c r="BU2264" s="2"/>
      <c r="BV2264" s="2"/>
      <c r="BW2264" s="2"/>
      <c r="BX2264" s="2"/>
    </row>
    <row r="2265" spans="1:76" x14ac:dyDescent="0.2">
      <c r="A2265" s="25" t="s">
        <v>1491</v>
      </c>
      <c r="B2265" s="348" t="s">
        <v>1492</v>
      </c>
      <c r="C2265" s="20">
        <v>133</v>
      </c>
      <c r="D2265" s="20">
        <v>206</v>
      </c>
      <c r="E2265" s="20">
        <v>133</v>
      </c>
      <c r="F2265" s="20">
        <v>206</v>
      </c>
      <c r="G2265" s="21">
        <f t="shared" si="54"/>
        <v>54.796000000000006</v>
      </c>
      <c r="H2265" s="22">
        <v>2003</v>
      </c>
      <c r="I2265" s="23" t="s">
        <v>23</v>
      </c>
      <c r="J2265" s="20">
        <v>60</v>
      </c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2"/>
      <c r="AR2265" s="2"/>
      <c r="AS2265" s="2"/>
      <c r="AT2265" s="2"/>
      <c r="AU2265" s="2"/>
      <c r="AV2265" s="2"/>
      <c r="AW2265" s="2"/>
      <c r="AX2265" s="2"/>
      <c r="AY2265" s="2"/>
      <c r="AZ2265" s="2"/>
      <c r="BA2265" s="2"/>
      <c r="BB2265" s="2"/>
      <c r="BC2265" s="2"/>
      <c r="BD2265" s="2"/>
      <c r="BE2265" s="2"/>
      <c r="BF2265" s="2"/>
      <c r="BG2265" s="2"/>
      <c r="BH2265" s="2"/>
      <c r="BI2265" s="2"/>
      <c r="BJ2265" s="2"/>
      <c r="BK2265" s="2"/>
      <c r="BL2265" s="2"/>
      <c r="BM2265" s="2"/>
      <c r="BN2265" s="2"/>
      <c r="BO2265" s="2"/>
      <c r="BP2265" s="2"/>
      <c r="BQ2265" s="2"/>
      <c r="BR2265" s="2"/>
      <c r="BS2265" s="2"/>
      <c r="BT2265" s="2"/>
      <c r="BU2265" s="2"/>
      <c r="BV2265" s="2"/>
      <c r="BW2265" s="2"/>
      <c r="BX2265" s="2"/>
    </row>
    <row r="2266" spans="1:76" x14ac:dyDescent="0.2">
      <c r="A2266" s="25" t="s">
        <v>1493</v>
      </c>
      <c r="B2266" s="349"/>
      <c r="C2266" s="20">
        <v>133</v>
      </c>
      <c r="D2266" s="20">
        <v>1</v>
      </c>
      <c r="E2266" s="20">
        <v>133</v>
      </c>
      <c r="F2266" s="20">
        <v>1</v>
      </c>
      <c r="G2266" s="21">
        <f t="shared" si="54"/>
        <v>0.26600000000000001</v>
      </c>
      <c r="H2266" s="22">
        <v>2003</v>
      </c>
      <c r="I2266" s="23" t="s">
        <v>21</v>
      </c>
      <c r="J2266" s="20">
        <v>60</v>
      </c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2"/>
      <c r="AR2266" s="2"/>
      <c r="AS2266" s="2"/>
      <c r="AT2266" s="2"/>
      <c r="AU2266" s="2"/>
      <c r="AV2266" s="2"/>
      <c r="AW2266" s="2"/>
      <c r="AX2266" s="2"/>
      <c r="AY2266" s="2"/>
      <c r="AZ2266" s="2"/>
      <c r="BA2266" s="2"/>
      <c r="BB2266" s="2"/>
      <c r="BC2266" s="2"/>
      <c r="BD2266" s="2"/>
      <c r="BE2266" s="2"/>
      <c r="BF2266" s="2"/>
      <c r="BG2266" s="2"/>
      <c r="BH2266" s="2"/>
      <c r="BI2266" s="2"/>
      <c r="BJ2266" s="2"/>
      <c r="BK2266" s="2"/>
      <c r="BL2266" s="2"/>
      <c r="BM2266" s="2"/>
      <c r="BN2266" s="2"/>
      <c r="BO2266" s="2"/>
      <c r="BP2266" s="2"/>
      <c r="BQ2266" s="2"/>
      <c r="BR2266" s="2"/>
      <c r="BS2266" s="2"/>
      <c r="BT2266" s="2"/>
      <c r="BU2266" s="2"/>
      <c r="BV2266" s="2"/>
      <c r="BW2266" s="2"/>
      <c r="BX2266" s="2"/>
    </row>
    <row r="2267" spans="1:76" x14ac:dyDescent="0.2">
      <c r="A2267" s="25" t="s">
        <v>1494</v>
      </c>
      <c r="B2267" s="349"/>
      <c r="C2267" s="20">
        <v>108</v>
      </c>
      <c r="D2267" s="20">
        <v>71</v>
      </c>
      <c r="E2267" s="20">
        <v>108</v>
      </c>
      <c r="F2267" s="20">
        <v>71</v>
      </c>
      <c r="G2267" s="21">
        <f t="shared" si="54"/>
        <v>15.336</v>
      </c>
      <c r="H2267" s="22">
        <v>2003</v>
      </c>
      <c r="I2267" s="23" t="s">
        <v>21</v>
      </c>
      <c r="J2267" s="20">
        <v>60</v>
      </c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2"/>
      <c r="AR2267" s="2"/>
      <c r="AS2267" s="2"/>
      <c r="AT2267" s="2"/>
      <c r="AU2267" s="2"/>
      <c r="AV2267" s="2"/>
      <c r="AW2267" s="2"/>
      <c r="AX2267" s="2"/>
      <c r="AY2267" s="2"/>
      <c r="AZ2267" s="2"/>
      <c r="BA2267" s="2"/>
      <c r="BB2267" s="2"/>
      <c r="BC2267" s="2"/>
      <c r="BD2267" s="2"/>
      <c r="BE2267" s="2"/>
      <c r="BF2267" s="2"/>
      <c r="BG2267" s="2"/>
      <c r="BH2267" s="2"/>
      <c r="BI2267" s="2"/>
      <c r="BJ2267" s="2"/>
      <c r="BK2267" s="2"/>
      <c r="BL2267" s="2"/>
      <c r="BM2267" s="2"/>
      <c r="BN2267" s="2"/>
      <c r="BO2267" s="2"/>
      <c r="BP2267" s="2"/>
      <c r="BQ2267" s="2"/>
      <c r="BR2267" s="2"/>
      <c r="BS2267" s="2"/>
      <c r="BT2267" s="2"/>
      <c r="BU2267" s="2"/>
      <c r="BV2267" s="2"/>
      <c r="BW2267" s="2"/>
      <c r="BX2267" s="2"/>
    </row>
    <row r="2268" spans="1:76" x14ac:dyDescent="0.2">
      <c r="A2268" s="25" t="s">
        <v>1495</v>
      </c>
      <c r="B2268" s="349"/>
      <c r="C2268" s="20">
        <v>76</v>
      </c>
      <c r="D2268" s="20">
        <v>12</v>
      </c>
      <c r="E2268" s="20">
        <v>76</v>
      </c>
      <c r="F2268" s="20">
        <v>12</v>
      </c>
      <c r="G2268" s="21">
        <f t="shared" si="54"/>
        <v>1.8239999999999998</v>
      </c>
      <c r="H2268" s="22">
        <v>2003</v>
      </c>
      <c r="I2268" s="23" t="s">
        <v>21</v>
      </c>
      <c r="J2268" s="20">
        <v>60</v>
      </c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2"/>
      <c r="AR2268" s="2"/>
      <c r="AS2268" s="2"/>
      <c r="AT2268" s="2"/>
      <c r="AU2268" s="2"/>
      <c r="AV2268" s="2"/>
      <c r="AW2268" s="2"/>
      <c r="AX2268" s="2"/>
      <c r="AY2268" s="2"/>
      <c r="AZ2268" s="2"/>
      <c r="BA2268" s="2"/>
      <c r="BB2268" s="2"/>
      <c r="BC2268" s="2"/>
      <c r="BD2268" s="2"/>
      <c r="BE2268" s="2"/>
      <c r="BF2268" s="2"/>
      <c r="BG2268" s="2"/>
      <c r="BH2268" s="2"/>
      <c r="BI2268" s="2"/>
      <c r="BJ2268" s="2"/>
      <c r="BK2268" s="2"/>
      <c r="BL2268" s="2"/>
      <c r="BM2268" s="2"/>
      <c r="BN2268" s="2"/>
      <c r="BO2268" s="2"/>
      <c r="BP2268" s="2"/>
      <c r="BQ2268" s="2"/>
      <c r="BR2268" s="2"/>
      <c r="BS2268" s="2"/>
      <c r="BT2268" s="2"/>
      <c r="BU2268" s="2"/>
      <c r="BV2268" s="2"/>
      <c r="BW2268" s="2"/>
      <c r="BX2268" s="2"/>
    </row>
    <row r="2269" spans="1:76" x14ac:dyDescent="0.2">
      <c r="A2269" s="25" t="s">
        <v>1496</v>
      </c>
      <c r="B2269" s="349"/>
      <c r="C2269" s="20">
        <v>108</v>
      </c>
      <c r="D2269" s="20">
        <v>82.9</v>
      </c>
      <c r="E2269" s="20">
        <v>108</v>
      </c>
      <c r="F2269" s="20">
        <v>82.9</v>
      </c>
      <c r="G2269" s="21">
        <f t="shared" si="54"/>
        <v>17.906400000000001</v>
      </c>
      <c r="H2269" s="22">
        <v>2003</v>
      </c>
      <c r="I2269" s="23" t="s">
        <v>21</v>
      </c>
      <c r="J2269" s="20">
        <v>60</v>
      </c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2"/>
      <c r="AR2269" s="2"/>
      <c r="AS2269" s="2"/>
      <c r="AT2269" s="2"/>
      <c r="AU2269" s="2"/>
      <c r="AV2269" s="2"/>
      <c r="AW2269" s="2"/>
      <c r="AX2269" s="2"/>
      <c r="AY2269" s="2"/>
      <c r="AZ2269" s="2"/>
      <c r="BA2269" s="2"/>
      <c r="BB2269" s="2"/>
      <c r="BC2269" s="2"/>
      <c r="BD2269" s="2"/>
      <c r="BE2269" s="2"/>
      <c r="BF2269" s="2"/>
      <c r="BG2269" s="2"/>
      <c r="BH2269" s="2"/>
      <c r="BI2269" s="2"/>
      <c r="BJ2269" s="2"/>
      <c r="BK2269" s="2"/>
      <c r="BL2269" s="2"/>
      <c r="BM2269" s="2"/>
      <c r="BN2269" s="2"/>
      <c r="BO2269" s="2"/>
      <c r="BP2269" s="2"/>
      <c r="BQ2269" s="2"/>
      <c r="BR2269" s="2"/>
      <c r="BS2269" s="2"/>
      <c r="BT2269" s="2"/>
      <c r="BU2269" s="2"/>
      <c r="BV2269" s="2"/>
      <c r="BW2269" s="2"/>
      <c r="BX2269" s="2"/>
    </row>
    <row r="2270" spans="1:76" x14ac:dyDescent="0.2">
      <c r="A2270" s="25" t="s">
        <v>1497</v>
      </c>
      <c r="B2270" s="349"/>
      <c r="C2270" s="20">
        <v>57</v>
      </c>
      <c r="D2270" s="20">
        <v>17.600000000000001</v>
      </c>
      <c r="E2270" s="20">
        <v>57</v>
      </c>
      <c r="F2270" s="20">
        <v>17.600000000000001</v>
      </c>
      <c r="G2270" s="21">
        <f t="shared" si="54"/>
        <v>2.0064000000000002</v>
      </c>
      <c r="H2270" s="22">
        <v>2003</v>
      </c>
      <c r="I2270" s="23" t="s">
        <v>21</v>
      </c>
      <c r="J2270" s="20">
        <v>60</v>
      </c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2"/>
      <c r="AR2270" s="2"/>
      <c r="AS2270" s="2"/>
      <c r="AT2270" s="2"/>
      <c r="AU2270" s="2"/>
      <c r="AV2270" s="2"/>
      <c r="AW2270" s="2"/>
      <c r="AX2270" s="2"/>
      <c r="AY2270" s="2"/>
      <c r="AZ2270" s="2"/>
      <c r="BA2270" s="2"/>
      <c r="BB2270" s="2"/>
      <c r="BC2270" s="2"/>
      <c r="BD2270" s="2"/>
      <c r="BE2270" s="2"/>
      <c r="BF2270" s="2"/>
      <c r="BG2270" s="2"/>
      <c r="BH2270" s="2"/>
      <c r="BI2270" s="2"/>
      <c r="BJ2270" s="2"/>
      <c r="BK2270" s="2"/>
      <c r="BL2270" s="2"/>
      <c r="BM2270" s="2"/>
      <c r="BN2270" s="2"/>
      <c r="BO2270" s="2"/>
      <c r="BP2270" s="2"/>
      <c r="BQ2270" s="2"/>
      <c r="BR2270" s="2"/>
      <c r="BS2270" s="2"/>
      <c r="BT2270" s="2"/>
      <c r="BU2270" s="2"/>
      <c r="BV2270" s="2"/>
      <c r="BW2270" s="2"/>
      <c r="BX2270" s="2"/>
    </row>
    <row r="2271" spans="1:76" x14ac:dyDescent="0.2">
      <c r="A2271" s="25" t="s">
        <v>1498</v>
      </c>
      <c r="B2271" s="349"/>
      <c r="C2271" s="20">
        <v>76</v>
      </c>
      <c r="D2271" s="20">
        <v>53.1</v>
      </c>
      <c r="E2271" s="20">
        <v>76</v>
      </c>
      <c r="F2271" s="20">
        <v>53.1</v>
      </c>
      <c r="G2271" s="21">
        <f t="shared" ref="G2271:G2316" si="55">((C2271/1000)*D2271)+((E2271/1000)*F2271)</f>
        <v>8.0711999999999993</v>
      </c>
      <c r="H2271" s="22">
        <v>2003</v>
      </c>
      <c r="I2271" s="23" t="s">
        <v>21</v>
      </c>
      <c r="J2271" s="20">
        <v>60</v>
      </c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2"/>
      <c r="AR2271" s="2"/>
      <c r="AS2271" s="2"/>
      <c r="AT2271" s="2"/>
      <c r="AU2271" s="2"/>
      <c r="AV2271" s="2"/>
      <c r="AW2271" s="2"/>
      <c r="AX2271" s="2"/>
      <c r="AY2271" s="2"/>
      <c r="AZ2271" s="2"/>
      <c r="BA2271" s="2"/>
      <c r="BB2271" s="2"/>
      <c r="BC2271" s="2"/>
      <c r="BD2271" s="2"/>
      <c r="BE2271" s="2"/>
      <c r="BF2271" s="2"/>
      <c r="BG2271" s="2"/>
      <c r="BH2271" s="2"/>
      <c r="BI2271" s="2"/>
      <c r="BJ2271" s="2"/>
      <c r="BK2271" s="2"/>
      <c r="BL2271" s="2"/>
      <c r="BM2271" s="2"/>
      <c r="BN2271" s="2"/>
      <c r="BO2271" s="2"/>
      <c r="BP2271" s="2"/>
      <c r="BQ2271" s="2"/>
      <c r="BR2271" s="2"/>
      <c r="BS2271" s="2"/>
      <c r="BT2271" s="2"/>
      <c r="BU2271" s="2"/>
      <c r="BV2271" s="2"/>
      <c r="BW2271" s="2"/>
      <c r="BX2271" s="2"/>
    </row>
    <row r="2272" spans="1:76" x14ac:dyDescent="0.2">
      <c r="A2272" s="25" t="s">
        <v>1499</v>
      </c>
      <c r="B2272" s="349"/>
      <c r="C2272" s="20">
        <v>76</v>
      </c>
      <c r="D2272" s="20">
        <v>17.600000000000001</v>
      </c>
      <c r="E2272" s="20">
        <v>76</v>
      </c>
      <c r="F2272" s="20">
        <v>17.600000000000001</v>
      </c>
      <c r="G2272" s="21">
        <f t="shared" si="55"/>
        <v>2.6752000000000002</v>
      </c>
      <c r="H2272" s="22">
        <v>2003</v>
      </c>
      <c r="I2272" s="23" t="s">
        <v>21</v>
      </c>
      <c r="J2272" s="20">
        <v>60</v>
      </c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2"/>
      <c r="AR2272" s="2"/>
      <c r="AS2272" s="2"/>
      <c r="AT2272" s="2"/>
      <c r="AU2272" s="2"/>
      <c r="AV2272" s="2"/>
      <c r="AW2272" s="2"/>
      <c r="AX2272" s="2"/>
      <c r="AY2272" s="2"/>
      <c r="AZ2272" s="2"/>
      <c r="BA2272" s="2"/>
      <c r="BB2272" s="2"/>
      <c r="BC2272" s="2"/>
      <c r="BD2272" s="2"/>
      <c r="BE2272" s="2"/>
      <c r="BF2272" s="2"/>
      <c r="BG2272" s="2"/>
      <c r="BH2272" s="2"/>
      <c r="BI2272" s="2"/>
      <c r="BJ2272" s="2"/>
      <c r="BK2272" s="2"/>
      <c r="BL2272" s="2"/>
      <c r="BM2272" s="2"/>
      <c r="BN2272" s="2"/>
      <c r="BO2272" s="2"/>
      <c r="BP2272" s="2"/>
      <c r="BQ2272" s="2"/>
      <c r="BR2272" s="2"/>
      <c r="BS2272" s="2"/>
      <c r="BT2272" s="2"/>
      <c r="BU2272" s="2"/>
      <c r="BV2272" s="2"/>
      <c r="BW2272" s="2"/>
      <c r="BX2272" s="2"/>
    </row>
    <row r="2273" spans="1:76" x14ac:dyDescent="0.2">
      <c r="A2273" s="25" t="s">
        <v>1500</v>
      </c>
      <c r="B2273" s="349"/>
      <c r="C2273" s="20">
        <v>57</v>
      </c>
      <c r="D2273" s="20">
        <v>11.25</v>
      </c>
      <c r="E2273" s="20">
        <v>57</v>
      </c>
      <c r="F2273" s="20">
        <v>11.25</v>
      </c>
      <c r="G2273" s="21">
        <f t="shared" si="55"/>
        <v>1.2825</v>
      </c>
      <c r="H2273" s="22">
        <v>2003</v>
      </c>
      <c r="I2273" s="23" t="s">
        <v>21</v>
      </c>
      <c r="J2273" s="20">
        <v>60</v>
      </c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  <c r="AR2273" s="2"/>
      <c r="AS2273" s="2"/>
      <c r="AT2273" s="2"/>
      <c r="AU2273" s="2"/>
      <c r="AV2273" s="2"/>
      <c r="AW2273" s="2"/>
      <c r="AX2273" s="2"/>
      <c r="AY2273" s="2"/>
      <c r="AZ2273" s="2"/>
      <c r="BA2273" s="2"/>
      <c r="BB2273" s="2"/>
      <c r="BC2273" s="2"/>
      <c r="BD2273" s="2"/>
      <c r="BE2273" s="2"/>
      <c r="BF2273" s="2"/>
      <c r="BG2273" s="2"/>
      <c r="BH2273" s="2"/>
      <c r="BI2273" s="2"/>
      <c r="BJ2273" s="2"/>
      <c r="BK2273" s="2"/>
      <c r="BL2273" s="2"/>
      <c r="BM2273" s="2"/>
      <c r="BN2273" s="2"/>
      <c r="BO2273" s="2"/>
      <c r="BP2273" s="2"/>
      <c r="BQ2273" s="2"/>
      <c r="BR2273" s="2"/>
      <c r="BS2273" s="2"/>
      <c r="BT2273" s="2"/>
      <c r="BU2273" s="2"/>
      <c r="BV2273" s="2"/>
      <c r="BW2273" s="2"/>
      <c r="BX2273" s="2"/>
    </row>
    <row r="2274" spans="1:76" x14ac:dyDescent="0.2">
      <c r="A2274" s="25" t="s">
        <v>1501</v>
      </c>
      <c r="B2274" s="349"/>
      <c r="C2274" s="20">
        <v>76</v>
      </c>
      <c r="D2274" s="20">
        <v>46.2</v>
      </c>
      <c r="E2274" s="20">
        <v>76</v>
      </c>
      <c r="F2274" s="20">
        <v>46.2</v>
      </c>
      <c r="G2274" s="21">
        <f t="shared" si="55"/>
        <v>7.0224000000000002</v>
      </c>
      <c r="H2274" s="22">
        <v>2003</v>
      </c>
      <c r="I2274" s="23" t="s">
        <v>21</v>
      </c>
      <c r="J2274" s="20">
        <v>60</v>
      </c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  <c r="AR2274" s="2"/>
      <c r="AS2274" s="2"/>
      <c r="AT2274" s="2"/>
      <c r="AU2274" s="2"/>
      <c r="AV2274" s="2"/>
      <c r="AW2274" s="2"/>
      <c r="AX2274" s="2"/>
      <c r="AY2274" s="2"/>
      <c r="AZ2274" s="2"/>
      <c r="BA2274" s="2"/>
      <c r="BB2274" s="2"/>
      <c r="BC2274" s="2"/>
      <c r="BD2274" s="2"/>
      <c r="BE2274" s="2"/>
      <c r="BF2274" s="2"/>
      <c r="BG2274" s="2"/>
      <c r="BH2274" s="2"/>
      <c r="BI2274" s="2"/>
      <c r="BJ2274" s="2"/>
      <c r="BK2274" s="2"/>
      <c r="BL2274" s="2"/>
      <c r="BM2274" s="2"/>
      <c r="BN2274" s="2"/>
      <c r="BO2274" s="2"/>
      <c r="BP2274" s="2"/>
      <c r="BQ2274" s="2"/>
      <c r="BR2274" s="2"/>
      <c r="BS2274" s="2"/>
      <c r="BT2274" s="2"/>
      <c r="BU2274" s="2"/>
      <c r="BV2274" s="2"/>
      <c r="BW2274" s="2"/>
      <c r="BX2274" s="2"/>
    </row>
    <row r="2275" spans="1:76" x14ac:dyDescent="0.2">
      <c r="A2275" s="25" t="s">
        <v>1502</v>
      </c>
      <c r="B2275" s="349"/>
      <c r="C2275" s="20">
        <v>76</v>
      </c>
      <c r="D2275" s="20">
        <v>20.5</v>
      </c>
      <c r="E2275" s="20">
        <v>76</v>
      </c>
      <c r="F2275" s="20">
        <v>20.5</v>
      </c>
      <c r="G2275" s="21">
        <f t="shared" si="55"/>
        <v>3.1160000000000001</v>
      </c>
      <c r="H2275" s="22">
        <v>2003</v>
      </c>
      <c r="I2275" s="23" t="s">
        <v>21</v>
      </c>
      <c r="J2275" s="20">
        <v>60</v>
      </c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  <c r="AR2275" s="2"/>
      <c r="AS2275" s="2"/>
      <c r="AT2275" s="2"/>
      <c r="AU2275" s="2"/>
      <c r="AV2275" s="2"/>
      <c r="AW2275" s="2"/>
      <c r="AX2275" s="2"/>
      <c r="AY2275" s="2"/>
      <c r="AZ2275" s="2"/>
      <c r="BA2275" s="2"/>
      <c r="BB2275" s="2"/>
      <c r="BC2275" s="2"/>
      <c r="BD2275" s="2"/>
      <c r="BE2275" s="2"/>
      <c r="BF2275" s="2"/>
      <c r="BG2275" s="2"/>
      <c r="BH2275" s="2"/>
      <c r="BI2275" s="2"/>
      <c r="BJ2275" s="2"/>
      <c r="BK2275" s="2"/>
      <c r="BL2275" s="2"/>
      <c r="BM2275" s="2"/>
      <c r="BN2275" s="2"/>
      <c r="BO2275" s="2"/>
      <c r="BP2275" s="2"/>
      <c r="BQ2275" s="2"/>
      <c r="BR2275" s="2"/>
      <c r="BS2275" s="2"/>
      <c r="BT2275" s="2"/>
      <c r="BU2275" s="2"/>
      <c r="BV2275" s="2"/>
      <c r="BW2275" s="2"/>
      <c r="BX2275" s="2"/>
    </row>
    <row r="2276" spans="1:76" x14ac:dyDescent="0.2">
      <c r="A2276" s="25" t="s">
        <v>1503</v>
      </c>
      <c r="B2276" s="350"/>
      <c r="C2276" s="20">
        <v>76</v>
      </c>
      <c r="D2276" s="20">
        <v>69</v>
      </c>
      <c r="E2276" s="20">
        <v>76</v>
      </c>
      <c r="F2276" s="20">
        <v>69</v>
      </c>
      <c r="G2276" s="21">
        <f t="shared" si="55"/>
        <v>10.488</v>
      </c>
      <c r="H2276" s="22">
        <v>2003</v>
      </c>
      <c r="I2276" s="23" t="s">
        <v>21</v>
      </c>
      <c r="J2276" s="20">
        <v>60</v>
      </c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  <c r="AR2276" s="2"/>
      <c r="AS2276" s="2"/>
      <c r="AT2276" s="2"/>
      <c r="AU2276" s="2"/>
      <c r="AV2276" s="2"/>
      <c r="AW2276" s="2"/>
      <c r="AX2276" s="2"/>
      <c r="AY2276" s="2"/>
      <c r="AZ2276" s="2"/>
      <c r="BA2276" s="2"/>
      <c r="BB2276" s="2"/>
      <c r="BC2276" s="2"/>
      <c r="BD2276" s="2"/>
      <c r="BE2276" s="2"/>
      <c r="BF2276" s="2"/>
      <c r="BG2276" s="2"/>
      <c r="BH2276" s="2"/>
      <c r="BI2276" s="2"/>
      <c r="BJ2276" s="2"/>
      <c r="BK2276" s="2"/>
      <c r="BL2276" s="2"/>
      <c r="BM2276" s="2"/>
      <c r="BN2276" s="2"/>
      <c r="BO2276" s="2"/>
      <c r="BP2276" s="2"/>
      <c r="BQ2276" s="2"/>
      <c r="BR2276" s="2"/>
      <c r="BS2276" s="2"/>
      <c r="BT2276" s="2"/>
      <c r="BU2276" s="2"/>
      <c r="BV2276" s="2"/>
      <c r="BW2276" s="2"/>
      <c r="BX2276" s="2"/>
    </row>
    <row r="2277" spans="1:76" ht="24.75" customHeight="1" x14ac:dyDescent="0.2">
      <c r="A2277" s="25" t="s">
        <v>1504</v>
      </c>
      <c r="B2277" s="66" t="s">
        <v>57</v>
      </c>
      <c r="C2277" s="20">
        <v>57</v>
      </c>
      <c r="D2277" s="20">
        <v>72</v>
      </c>
      <c r="E2277" s="20">
        <v>57</v>
      </c>
      <c r="F2277" s="20">
        <v>72</v>
      </c>
      <c r="G2277" s="21">
        <f t="shared" si="55"/>
        <v>8.2080000000000002</v>
      </c>
      <c r="H2277" s="22">
        <v>1992</v>
      </c>
      <c r="I2277" s="23" t="s">
        <v>23</v>
      </c>
      <c r="J2277" s="20">
        <v>100</v>
      </c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  <c r="AR2277" s="2"/>
      <c r="AS2277" s="2"/>
      <c r="AT2277" s="2"/>
      <c r="AU2277" s="2"/>
      <c r="AV2277" s="2"/>
      <c r="AW2277" s="2"/>
      <c r="AX2277" s="2"/>
      <c r="AY2277" s="2"/>
      <c r="AZ2277" s="2"/>
      <c r="BA2277" s="2"/>
      <c r="BB2277" s="2"/>
      <c r="BC2277" s="2"/>
      <c r="BD2277" s="2"/>
      <c r="BE2277" s="2"/>
      <c r="BF2277" s="2"/>
      <c r="BG2277" s="2"/>
      <c r="BH2277" s="2"/>
      <c r="BI2277" s="2"/>
      <c r="BJ2277" s="2"/>
      <c r="BK2277" s="2"/>
      <c r="BL2277" s="2"/>
      <c r="BM2277" s="2"/>
      <c r="BN2277" s="2"/>
      <c r="BO2277" s="2"/>
      <c r="BP2277" s="2"/>
      <c r="BQ2277" s="2"/>
      <c r="BR2277" s="2"/>
      <c r="BS2277" s="2"/>
      <c r="BT2277" s="2"/>
      <c r="BU2277" s="2"/>
      <c r="BV2277" s="2"/>
      <c r="BW2277" s="2"/>
      <c r="BX2277" s="2"/>
    </row>
    <row r="2278" spans="1:76" ht="36.75" customHeight="1" x14ac:dyDescent="0.2">
      <c r="A2278" s="25" t="s">
        <v>1505</v>
      </c>
      <c r="B2278" s="66" t="s">
        <v>20</v>
      </c>
      <c r="C2278" s="20">
        <v>45</v>
      </c>
      <c r="D2278" s="20">
        <v>75</v>
      </c>
      <c r="E2278" s="20">
        <v>45</v>
      </c>
      <c r="F2278" s="20">
        <v>75</v>
      </c>
      <c r="G2278" s="21">
        <f t="shared" si="55"/>
        <v>6.75</v>
      </c>
      <c r="H2278" s="22">
        <v>1992</v>
      </c>
      <c r="I2278" s="23" t="s">
        <v>23</v>
      </c>
      <c r="J2278" s="20">
        <v>100</v>
      </c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  <c r="AR2278" s="2"/>
      <c r="AS2278" s="2"/>
      <c r="AT2278" s="2"/>
      <c r="AU2278" s="2"/>
      <c r="AV2278" s="2"/>
      <c r="AW2278" s="2"/>
      <c r="AX2278" s="2"/>
      <c r="AY2278" s="2"/>
      <c r="AZ2278" s="2"/>
      <c r="BA2278" s="2"/>
      <c r="BB2278" s="2"/>
      <c r="BC2278" s="2"/>
      <c r="BD2278" s="2"/>
      <c r="BE2278" s="2"/>
      <c r="BF2278" s="2"/>
      <c r="BG2278" s="2"/>
      <c r="BH2278" s="2"/>
      <c r="BI2278" s="2"/>
      <c r="BJ2278" s="2"/>
      <c r="BK2278" s="2"/>
      <c r="BL2278" s="2"/>
      <c r="BM2278" s="2"/>
      <c r="BN2278" s="2"/>
      <c r="BO2278" s="2"/>
      <c r="BP2278" s="2"/>
      <c r="BQ2278" s="2"/>
      <c r="BR2278" s="2"/>
      <c r="BS2278" s="2"/>
      <c r="BT2278" s="2"/>
      <c r="BU2278" s="2"/>
      <c r="BV2278" s="2"/>
      <c r="BW2278" s="2"/>
      <c r="BX2278" s="2"/>
    </row>
    <row r="2279" spans="1:76" x14ac:dyDescent="0.2">
      <c r="A2279" s="25" t="s">
        <v>1506</v>
      </c>
      <c r="B2279" s="25" t="s">
        <v>1507</v>
      </c>
      <c r="C2279" s="20">
        <v>108</v>
      </c>
      <c r="D2279" s="20">
        <v>7</v>
      </c>
      <c r="E2279" s="20">
        <v>108</v>
      </c>
      <c r="F2279" s="20">
        <v>7</v>
      </c>
      <c r="G2279" s="21">
        <f t="shared" si="55"/>
        <v>1.512</v>
      </c>
      <c r="H2279" s="22" t="s">
        <v>18</v>
      </c>
      <c r="I2279" s="23" t="s">
        <v>33</v>
      </c>
      <c r="J2279" s="20">
        <v>100</v>
      </c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  <c r="AR2279" s="2"/>
      <c r="AS2279" s="2"/>
      <c r="AT2279" s="2"/>
      <c r="AU2279" s="2"/>
      <c r="AV2279" s="2"/>
      <c r="AW2279" s="2"/>
      <c r="AX2279" s="2"/>
      <c r="AY2279" s="2"/>
      <c r="AZ2279" s="2"/>
      <c r="BA2279" s="2"/>
      <c r="BB2279" s="2"/>
      <c r="BC2279" s="2"/>
      <c r="BD2279" s="2"/>
      <c r="BE2279" s="2"/>
      <c r="BF2279" s="2"/>
      <c r="BG2279" s="2"/>
      <c r="BH2279" s="2"/>
      <c r="BI2279" s="2"/>
      <c r="BJ2279" s="2"/>
      <c r="BK2279" s="2"/>
      <c r="BL2279" s="2"/>
      <c r="BM2279" s="2"/>
      <c r="BN2279" s="2"/>
      <c r="BO2279" s="2"/>
      <c r="BP2279" s="2"/>
      <c r="BQ2279" s="2"/>
      <c r="BR2279" s="2"/>
      <c r="BS2279" s="2"/>
      <c r="BT2279" s="2"/>
      <c r="BU2279" s="2"/>
      <c r="BV2279" s="2"/>
      <c r="BW2279" s="2"/>
      <c r="BX2279" s="2"/>
    </row>
    <row r="2280" spans="1:76" x14ac:dyDescent="0.2">
      <c r="A2280" s="25" t="s">
        <v>1508</v>
      </c>
      <c r="B2280" s="348" t="s">
        <v>20</v>
      </c>
      <c r="C2280" s="20">
        <v>108</v>
      </c>
      <c r="D2280" s="20">
        <v>51</v>
      </c>
      <c r="E2280" s="20">
        <v>108</v>
      </c>
      <c r="F2280" s="20">
        <v>51</v>
      </c>
      <c r="G2280" s="21">
        <f t="shared" si="55"/>
        <v>11.016</v>
      </c>
      <c r="H2280" s="22">
        <v>1966</v>
      </c>
      <c r="I2280" s="23" t="s">
        <v>21</v>
      </c>
      <c r="J2280" s="20">
        <v>100</v>
      </c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  <c r="AR2280" s="2"/>
      <c r="AS2280" s="2"/>
      <c r="AT2280" s="2"/>
      <c r="AU2280" s="2"/>
      <c r="AV2280" s="2"/>
      <c r="AW2280" s="2"/>
      <c r="AX2280" s="2"/>
      <c r="AY2280" s="2"/>
      <c r="AZ2280" s="2"/>
      <c r="BA2280" s="2"/>
      <c r="BB2280" s="2"/>
      <c r="BC2280" s="2"/>
      <c r="BD2280" s="2"/>
      <c r="BE2280" s="2"/>
      <c r="BF2280" s="2"/>
      <c r="BG2280" s="2"/>
      <c r="BH2280" s="2"/>
      <c r="BI2280" s="2"/>
      <c r="BJ2280" s="2"/>
      <c r="BK2280" s="2"/>
      <c r="BL2280" s="2"/>
      <c r="BM2280" s="2"/>
      <c r="BN2280" s="2"/>
      <c r="BO2280" s="2"/>
      <c r="BP2280" s="2"/>
      <c r="BQ2280" s="2"/>
      <c r="BR2280" s="2"/>
      <c r="BS2280" s="2"/>
      <c r="BT2280" s="2"/>
      <c r="BU2280" s="2"/>
      <c r="BV2280" s="2"/>
      <c r="BW2280" s="2"/>
      <c r="BX2280" s="2"/>
    </row>
    <row r="2281" spans="1:76" x14ac:dyDescent="0.2">
      <c r="A2281" s="30" t="s">
        <v>24</v>
      </c>
      <c r="B2281" s="349"/>
      <c r="C2281" s="20">
        <v>57</v>
      </c>
      <c r="D2281" s="20">
        <v>51</v>
      </c>
      <c r="E2281" s="20">
        <v>32</v>
      </c>
      <c r="F2281" s="20">
        <v>51</v>
      </c>
      <c r="G2281" s="21">
        <f t="shared" si="55"/>
        <v>4.5389999999999997</v>
      </c>
      <c r="H2281" s="22">
        <v>1966</v>
      </c>
      <c r="I2281" s="23" t="s">
        <v>21</v>
      </c>
      <c r="J2281" s="20">
        <v>100</v>
      </c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  <c r="AR2281" s="2"/>
      <c r="AS2281" s="2"/>
      <c r="AT2281" s="2"/>
      <c r="AU2281" s="2"/>
      <c r="AV2281" s="2"/>
      <c r="AW2281" s="2"/>
      <c r="AX2281" s="2"/>
      <c r="AY2281" s="2"/>
      <c r="AZ2281" s="2"/>
      <c r="BA2281" s="2"/>
      <c r="BB2281" s="2"/>
      <c r="BC2281" s="2"/>
      <c r="BD2281" s="2"/>
      <c r="BE2281" s="2"/>
      <c r="BF2281" s="2"/>
      <c r="BG2281" s="2"/>
      <c r="BH2281" s="2"/>
      <c r="BI2281" s="2"/>
      <c r="BJ2281" s="2"/>
      <c r="BK2281" s="2"/>
      <c r="BL2281" s="2"/>
      <c r="BM2281" s="2"/>
      <c r="BN2281" s="2"/>
      <c r="BO2281" s="2"/>
      <c r="BP2281" s="2"/>
      <c r="BQ2281" s="2"/>
      <c r="BR2281" s="2"/>
      <c r="BS2281" s="2"/>
      <c r="BT2281" s="2"/>
      <c r="BU2281" s="2"/>
      <c r="BV2281" s="2"/>
      <c r="BW2281" s="2"/>
      <c r="BX2281" s="2"/>
    </row>
    <row r="2282" spans="1:76" x14ac:dyDescent="0.2">
      <c r="A2282" s="25" t="s">
        <v>1509</v>
      </c>
      <c r="B2282" s="349"/>
      <c r="C2282" s="20">
        <v>76</v>
      </c>
      <c r="D2282" s="20">
        <v>20</v>
      </c>
      <c r="E2282" s="20">
        <v>76</v>
      </c>
      <c r="F2282" s="20">
        <v>20</v>
      </c>
      <c r="G2282" s="21">
        <f t="shared" si="55"/>
        <v>3.04</v>
      </c>
      <c r="H2282" s="22">
        <v>1966</v>
      </c>
      <c r="I2282" s="23" t="s">
        <v>21</v>
      </c>
      <c r="J2282" s="20">
        <v>100</v>
      </c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  <c r="AR2282" s="2"/>
      <c r="AS2282" s="2"/>
      <c r="AT2282" s="2"/>
      <c r="AU2282" s="2"/>
      <c r="AV2282" s="2"/>
      <c r="AW2282" s="2"/>
      <c r="AX2282" s="2"/>
      <c r="AY2282" s="2"/>
      <c r="AZ2282" s="2"/>
      <c r="BA2282" s="2"/>
      <c r="BB2282" s="2"/>
      <c r="BC2282" s="2"/>
      <c r="BD2282" s="2"/>
      <c r="BE2282" s="2"/>
      <c r="BF2282" s="2"/>
      <c r="BG2282" s="2"/>
      <c r="BH2282" s="2"/>
      <c r="BI2282" s="2"/>
      <c r="BJ2282" s="2"/>
      <c r="BK2282" s="2"/>
      <c r="BL2282" s="2"/>
      <c r="BM2282" s="2"/>
      <c r="BN2282" s="2"/>
      <c r="BO2282" s="2"/>
      <c r="BP2282" s="2"/>
      <c r="BQ2282" s="2"/>
      <c r="BR2282" s="2"/>
      <c r="BS2282" s="2"/>
      <c r="BT2282" s="2"/>
      <c r="BU2282" s="2"/>
      <c r="BV2282" s="2"/>
      <c r="BW2282" s="2"/>
      <c r="BX2282" s="2"/>
    </row>
    <row r="2283" spans="1:76" x14ac:dyDescent="0.2">
      <c r="A2283" s="30" t="s">
        <v>24</v>
      </c>
      <c r="B2283" s="349"/>
      <c r="C2283" s="20">
        <v>57</v>
      </c>
      <c r="D2283" s="20">
        <v>20</v>
      </c>
      <c r="E2283" s="20">
        <v>32</v>
      </c>
      <c r="F2283" s="20">
        <v>20</v>
      </c>
      <c r="G2283" s="21">
        <f t="shared" si="55"/>
        <v>1.7800000000000002</v>
      </c>
      <c r="H2283" s="22">
        <v>1966</v>
      </c>
      <c r="I2283" s="23" t="s">
        <v>21</v>
      </c>
      <c r="J2283" s="20">
        <v>100</v>
      </c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  <c r="AR2283" s="2"/>
      <c r="AS2283" s="2"/>
      <c r="AT2283" s="2"/>
      <c r="AU2283" s="2"/>
      <c r="AV2283" s="2"/>
      <c r="AW2283" s="2"/>
      <c r="AX2283" s="2"/>
      <c r="AY2283" s="2"/>
      <c r="AZ2283" s="2"/>
      <c r="BA2283" s="2"/>
      <c r="BB2283" s="2"/>
      <c r="BC2283" s="2"/>
      <c r="BD2283" s="2"/>
      <c r="BE2283" s="2"/>
      <c r="BF2283" s="2"/>
      <c r="BG2283" s="2"/>
      <c r="BH2283" s="2"/>
      <c r="BI2283" s="2"/>
      <c r="BJ2283" s="2"/>
      <c r="BK2283" s="2"/>
      <c r="BL2283" s="2"/>
      <c r="BM2283" s="2"/>
      <c r="BN2283" s="2"/>
      <c r="BO2283" s="2"/>
      <c r="BP2283" s="2"/>
      <c r="BQ2283" s="2"/>
      <c r="BR2283" s="2"/>
      <c r="BS2283" s="2"/>
      <c r="BT2283" s="2"/>
      <c r="BU2283" s="2"/>
      <c r="BV2283" s="2"/>
      <c r="BW2283" s="2"/>
      <c r="BX2283" s="2"/>
    </row>
    <row r="2284" spans="1:76" x14ac:dyDescent="0.2">
      <c r="A2284" s="25" t="s">
        <v>1510</v>
      </c>
      <c r="B2284" s="349"/>
      <c r="C2284" s="20">
        <v>76</v>
      </c>
      <c r="D2284" s="20">
        <v>80</v>
      </c>
      <c r="E2284" s="20">
        <v>76</v>
      </c>
      <c r="F2284" s="20">
        <v>80</v>
      </c>
      <c r="G2284" s="21">
        <f t="shared" si="55"/>
        <v>12.16</v>
      </c>
      <c r="H2284" s="22">
        <v>1966</v>
      </c>
      <c r="I2284" s="23" t="s">
        <v>21</v>
      </c>
      <c r="J2284" s="20">
        <v>100</v>
      </c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  <c r="AR2284" s="2"/>
      <c r="AS2284" s="2"/>
      <c r="AT2284" s="2"/>
      <c r="AU2284" s="2"/>
      <c r="AV2284" s="2"/>
      <c r="AW2284" s="2"/>
      <c r="AX2284" s="2"/>
      <c r="AY2284" s="2"/>
      <c r="AZ2284" s="2"/>
      <c r="BA2284" s="2"/>
      <c r="BB2284" s="2"/>
      <c r="BC2284" s="2"/>
      <c r="BD2284" s="2"/>
      <c r="BE2284" s="2"/>
      <c r="BF2284" s="2"/>
      <c r="BG2284" s="2"/>
      <c r="BH2284" s="2"/>
      <c r="BI2284" s="2"/>
      <c r="BJ2284" s="2"/>
      <c r="BK2284" s="2"/>
      <c r="BL2284" s="2"/>
      <c r="BM2284" s="2"/>
      <c r="BN2284" s="2"/>
      <c r="BO2284" s="2"/>
      <c r="BP2284" s="2"/>
      <c r="BQ2284" s="2"/>
      <c r="BR2284" s="2"/>
      <c r="BS2284" s="2"/>
      <c r="BT2284" s="2"/>
      <c r="BU2284" s="2"/>
      <c r="BV2284" s="2"/>
      <c r="BW2284" s="2"/>
      <c r="BX2284" s="2"/>
    </row>
    <row r="2285" spans="1:76" x14ac:dyDescent="0.2">
      <c r="A2285" s="25" t="s">
        <v>1511</v>
      </c>
      <c r="B2285" s="349"/>
      <c r="C2285" s="20">
        <v>76</v>
      </c>
      <c r="D2285" s="20">
        <v>15</v>
      </c>
      <c r="E2285" s="20">
        <v>76</v>
      </c>
      <c r="F2285" s="20">
        <v>15</v>
      </c>
      <c r="G2285" s="21">
        <f t="shared" si="55"/>
        <v>2.2799999999999998</v>
      </c>
      <c r="H2285" s="22">
        <v>1966</v>
      </c>
      <c r="I2285" s="23" t="s">
        <v>21</v>
      </c>
      <c r="J2285" s="20">
        <v>100</v>
      </c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  <c r="AR2285" s="2"/>
      <c r="AS2285" s="2"/>
      <c r="AT2285" s="2"/>
      <c r="AU2285" s="2"/>
      <c r="AV2285" s="2"/>
      <c r="AW2285" s="2"/>
      <c r="AX2285" s="2"/>
      <c r="AY2285" s="2"/>
      <c r="AZ2285" s="2"/>
      <c r="BA2285" s="2"/>
      <c r="BB2285" s="2"/>
      <c r="BC2285" s="2"/>
      <c r="BD2285" s="2"/>
      <c r="BE2285" s="2"/>
      <c r="BF2285" s="2"/>
      <c r="BG2285" s="2"/>
      <c r="BH2285" s="2"/>
      <c r="BI2285" s="2"/>
      <c r="BJ2285" s="2"/>
      <c r="BK2285" s="2"/>
      <c r="BL2285" s="2"/>
      <c r="BM2285" s="2"/>
      <c r="BN2285" s="2"/>
      <c r="BO2285" s="2"/>
      <c r="BP2285" s="2"/>
      <c r="BQ2285" s="2"/>
      <c r="BR2285" s="2"/>
      <c r="BS2285" s="2"/>
      <c r="BT2285" s="2"/>
      <c r="BU2285" s="2"/>
      <c r="BV2285" s="2"/>
      <c r="BW2285" s="2"/>
      <c r="BX2285" s="2"/>
    </row>
    <row r="2286" spans="1:76" x14ac:dyDescent="0.2">
      <c r="A2286" s="30" t="s">
        <v>24</v>
      </c>
      <c r="B2286" s="349"/>
      <c r="C2286" s="20">
        <v>38</v>
      </c>
      <c r="D2286" s="20">
        <v>15</v>
      </c>
      <c r="E2286" s="20">
        <v>25</v>
      </c>
      <c r="F2286" s="20">
        <v>15</v>
      </c>
      <c r="G2286" s="21">
        <f t="shared" si="55"/>
        <v>0.94499999999999995</v>
      </c>
      <c r="H2286" s="22">
        <v>1966</v>
      </c>
      <c r="I2286" s="23" t="s">
        <v>21</v>
      </c>
      <c r="J2286" s="20">
        <v>100</v>
      </c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  <c r="AR2286" s="2"/>
      <c r="AS2286" s="2"/>
      <c r="AT2286" s="2"/>
      <c r="AU2286" s="2"/>
      <c r="AV2286" s="2"/>
      <c r="AW2286" s="2"/>
      <c r="AX2286" s="2"/>
      <c r="AY2286" s="2"/>
      <c r="AZ2286" s="2"/>
      <c r="BA2286" s="2"/>
      <c r="BB2286" s="2"/>
      <c r="BC2286" s="2"/>
      <c r="BD2286" s="2"/>
      <c r="BE2286" s="2"/>
      <c r="BF2286" s="2"/>
      <c r="BG2286" s="2"/>
      <c r="BH2286" s="2"/>
      <c r="BI2286" s="2"/>
      <c r="BJ2286" s="2"/>
      <c r="BK2286" s="2"/>
      <c r="BL2286" s="2"/>
      <c r="BM2286" s="2"/>
      <c r="BN2286" s="2"/>
      <c r="BO2286" s="2"/>
      <c r="BP2286" s="2"/>
      <c r="BQ2286" s="2"/>
      <c r="BR2286" s="2"/>
      <c r="BS2286" s="2"/>
      <c r="BT2286" s="2"/>
      <c r="BU2286" s="2"/>
      <c r="BV2286" s="2"/>
      <c r="BW2286" s="2"/>
      <c r="BX2286" s="2"/>
    </row>
    <row r="2287" spans="1:76" x14ac:dyDescent="0.2">
      <c r="A2287" s="25" t="s">
        <v>1512</v>
      </c>
      <c r="B2287" s="349"/>
      <c r="C2287" s="20">
        <v>76</v>
      </c>
      <c r="D2287" s="20">
        <v>30</v>
      </c>
      <c r="E2287" s="20">
        <v>76</v>
      </c>
      <c r="F2287" s="20">
        <v>30</v>
      </c>
      <c r="G2287" s="21">
        <f t="shared" si="55"/>
        <v>4.5599999999999996</v>
      </c>
      <c r="H2287" s="22">
        <v>1966</v>
      </c>
      <c r="I2287" s="23" t="s">
        <v>21</v>
      </c>
      <c r="J2287" s="20">
        <v>100</v>
      </c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  <c r="AR2287" s="2"/>
      <c r="AS2287" s="2"/>
      <c r="AT2287" s="2"/>
      <c r="AU2287" s="2"/>
      <c r="AV2287" s="2"/>
      <c r="AW2287" s="2"/>
      <c r="AX2287" s="2"/>
      <c r="AY2287" s="2"/>
      <c r="AZ2287" s="2"/>
      <c r="BA2287" s="2"/>
      <c r="BB2287" s="2"/>
      <c r="BC2287" s="2"/>
      <c r="BD2287" s="2"/>
      <c r="BE2287" s="2"/>
      <c r="BF2287" s="2"/>
      <c r="BG2287" s="2"/>
      <c r="BH2287" s="2"/>
      <c r="BI2287" s="2"/>
      <c r="BJ2287" s="2"/>
      <c r="BK2287" s="2"/>
      <c r="BL2287" s="2"/>
      <c r="BM2287" s="2"/>
      <c r="BN2287" s="2"/>
      <c r="BO2287" s="2"/>
      <c r="BP2287" s="2"/>
      <c r="BQ2287" s="2"/>
      <c r="BR2287" s="2"/>
      <c r="BS2287" s="2"/>
      <c r="BT2287" s="2"/>
      <c r="BU2287" s="2"/>
      <c r="BV2287" s="2"/>
      <c r="BW2287" s="2"/>
      <c r="BX2287" s="2"/>
    </row>
    <row r="2288" spans="1:76" x14ac:dyDescent="0.2">
      <c r="A2288" s="30" t="s">
        <v>24</v>
      </c>
      <c r="B2288" s="349"/>
      <c r="C2288" s="20">
        <v>38</v>
      </c>
      <c r="D2288" s="20">
        <v>30</v>
      </c>
      <c r="E2288" s="20">
        <v>25</v>
      </c>
      <c r="F2288" s="20">
        <v>30</v>
      </c>
      <c r="G2288" s="21">
        <f t="shared" si="55"/>
        <v>1.89</v>
      </c>
      <c r="H2288" s="22">
        <v>1966</v>
      </c>
      <c r="I2288" s="23" t="s">
        <v>21</v>
      </c>
      <c r="J2288" s="20">
        <v>100</v>
      </c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  <c r="AR2288" s="2"/>
      <c r="AS2288" s="2"/>
      <c r="AT2288" s="2"/>
      <c r="AU2288" s="2"/>
      <c r="AV2288" s="2"/>
      <c r="AW2288" s="2"/>
      <c r="AX2288" s="2"/>
      <c r="AY2288" s="2"/>
      <c r="AZ2288" s="2"/>
      <c r="BA2288" s="2"/>
      <c r="BB2288" s="2"/>
      <c r="BC2288" s="2"/>
      <c r="BD2288" s="2"/>
      <c r="BE2288" s="2"/>
      <c r="BF2288" s="2"/>
      <c r="BG2288" s="2"/>
      <c r="BH2288" s="2"/>
      <c r="BI2288" s="2"/>
      <c r="BJ2288" s="2"/>
      <c r="BK2288" s="2"/>
      <c r="BL2288" s="2"/>
      <c r="BM2288" s="2"/>
      <c r="BN2288" s="2"/>
      <c r="BO2288" s="2"/>
      <c r="BP2288" s="2"/>
      <c r="BQ2288" s="2"/>
      <c r="BR2288" s="2"/>
      <c r="BS2288" s="2"/>
      <c r="BT2288" s="2"/>
      <c r="BU2288" s="2"/>
      <c r="BV2288" s="2"/>
      <c r="BW2288" s="2"/>
      <c r="BX2288" s="2"/>
    </row>
    <row r="2289" spans="1:76" x14ac:dyDescent="0.2">
      <c r="A2289" s="26" t="s">
        <v>1513</v>
      </c>
      <c r="B2289" s="349"/>
      <c r="C2289" s="20">
        <v>219</v>
      </c>
      <c r="D2289" s="20">
        <v>60</v>
      </c>
      <c r="E2289" s="20">
        <v>219</v>
      </c>
      <c r="F2289" s="20">
        <v>60</v>
      </c>
      <c r="G2289" s="21">
        <f t="shared" si="55"/>
        <v>26.28</v>
      </c>
      <c r="H2289" s="22">
        <v>1966</v>
      </c>
      <c r="I2289" s="23" t="s">
        <v>21</v>
      </c>
      <c r="J2289" s="20">
        <v>100</v>
      </c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  <c r="AR2289" s="2"/>
      <c r="AS2289" s="2"/>
      <c r="AT2289" s="2"/>
      <c r="AU2289" s="2"/>
      <c r="AV2289" s="2"/>
      <c r="AW2289" s="2"/>
      <c r="AX2289" s="2"/>
      <c r="AY2289" s="2"/>
      <c r="AZ2289" s="2"/>
      <c r="BA2289" s="2"/>
      <c r="BB2289" s="2"/>
      <c r="BC2289" s="2"/>
      <c r="BD2289" s="2"/>
      <c r="BE2289" s="2"/>
      <c r="BF2289" s="2"/>
      <c r="BG2289" s="2"/>
      <c r="BH2289" s="2"/>
      <c r="BI2289" s="2"/>
      <c r="BJ2289" s="2"/>
      <c r="BK2289" s="2"/>
      <c r="BL2289" s="2"/>
      <c r="BM2289" s="2"/>
      <c r="BN2289" s="2"/>
      <c r="BO2289" s="2"/>
      <c r="BP2289" s="2"/>
      <c r="BQ2289" s="2"/>
      <c r="BR2289" s="2"/>
      <c r="BS2289" s="2"/>
      <c r="BT2289" s="2"/>
      <c r="BU2289" s="2"/>
      <c r="BV2289" s="2"/>
      <c r="BW2289" s="2"/>
      <c r="BX2289" s="2"/>
    </row>
    <row r="2290" spans="1:76" x14ac:dyDescent="0.2">
      <c r="A2290" s="30" t="s">
        <v>24</v>
      </c>
      <c r="B2290" s="349"/>
      <c r="C2290" s="20">
        <v>108</v>
      </c>
      <c r="D2290" s="20">
        <v>60</v>
      </c>
      <c r="E2290" s="20">
        <v>89</v>
      </c>
      <c r="F2290" s="20">
        <v>60</v>
      </c>
      <c r="G2290" s="21">
        <f t="shared" si="55"/>
        <v>11.82</v>
      </c>
      <c r="H2290" s="22">
        <v>1966</v>
      </c>
      <c r="I2290" s="23" t="s">
        <v>21</v>
      </c>
      <c r="J2290" s="20">
        <v>100</v>
      </c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  <c r="AR2290" s="2"/>
      <c r="AS2290" s="2"/>
      <c r="AT2290" s="2"/>
      <c r="AU2290" s="2"/>
      <c r="AV2290" s="2"/>
      <c r="AW2290" s="2"/>
      <c r="AX2290" s="2"/>
      <c r="AY2290" s="2"/>
      <c r="AZ2290" s="2"/>
      <c r="BA2290" s="2"/>
      <c r="BB2290" s="2"/>
      <c r="BC2290" s="2"/>
      <c r="BD2290" s="2"/>
      <c r="BE2290" s="2"/>
      <c r="BF2290" s="2"/>
      <c r="BG2290" s="2"/>
      <c r="BH2290" s="2"/>
      <c r="BI2290" s="2"/>
      <c r="BJ2290" s="2"/>
      <c r="BK2290" s="2"/>
      <c r="BL2290" s="2"/>
      <c r="BM2290" s="2"/>
      <c r="BN2290" s="2"/>
      <c r="BO2290" s="2"/>
      <c r="BP2290" s="2"/>
      <c r="BQ2290" s="2"/>
      <c r="BR2290" s="2"/>
      <c r="BS2290" s="2"/>
      <c r="BT2290" s="2"/>
      <c r="BU2290" s="2"/>
      <c r="BV2290" s="2"/>
      <c r="BW2290" s="2"/>
      <c r="BX2290" s="2"/>
    </row>
    <row r="2291" spans="1:76" x14ac:dyDescent="0.2">
      <c r="A2291" s="26" t="s">
        <v>1514</v>
      </c>
      <c r="B2291" s="349"/>
      <c r="C2291" s="20">
        <v>159</v>
      </c>
      <c r="D2291" s="20">
        <v>25</v>
      </c>
      <c r="E2291" s="20">
        <v>159</v>
      </c>
      <c r="F2291" s="20">
        <v>25</v>
      </c>
      <c r="G2291" s="21">
        <f t="shared" si="55"/>
        <v>7.95</v>
      </c>
      <c r="H2291" s="22">
        <v>1966</v>
      </c>
      <c r="I2291" s="23" t="s">
        <v>21</v>
      </c>
      <c r="J2291" s="20">
        <v>100</v>
      </c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  <c r="AR2291" s="2"/>
      <c r="AS2291" s="2"/>
      <c r="AT2291" s="2"/>
      <c r="AU2291" s="2"/>
      <c r="AV2291" s="2"/>
      <c r="AW2291" s="2"/>
      <c r="AX2291" s="2"/>
      <c r="AY2291" s="2"/>
      <c r="AZ2291" s="2"/>
      <c r="BA2291" s="2"/>
      <c r="BB2291" s="2"/>
      <c r="BC2291" s="2"/>
      <c r="BD2291" s="2"/>
      <c r="BE2291" s="2"/>
      <c r="BF2291" s="2"/>
      <c r="BG2291" s="2"/>
      <c r="BH2291" s="2"/>
      <c r="BI2291" s="2"/>
      <c r="BJ2291" s="2"/>
      <c r="BK2291" s="2"/>
      <c r="BL2291" s="2"/>
      <c r="BM2291" s="2"/>
      <c r="BN2291" s="2"/>
      <c r="BO2291" s="2"/>
      <c r="BP2291" s="2"/>
      <c r="BQ2291" s="2"/>
      <c r="BR2291" s="2"/>
      <c r="BS2291" s="2"/>
      <c r="BT2291" s="2"/>
      <c r="BU2291" s="2"/>
      <c r="BV2291" s="2"/>
      <c r="BW2291" s="2"/>
      <c r="BX2291" s="2"/>
    </row>
    <row r="2292" spans="1:76" x14ac:dyDescent="0.2">
      <c r="A2292" s="30" t="s">
        <v>24</v>
      </c>
      <c r="B2292" s="349"/>
      <c r="C2292" s="20">
        <v>57</v>
      </c>
      <c r="D2292" s="20">
        <v>25</v>
      </c>
      <c r="E2292" s="20">
        <v>57</v>
      </c>
      <c r="F2292" s="20">
        <v>25</v>
      </c>
      <c r="G2292" s="21">
        <f t="shared" si="55"/>
        <v>2.85</v>
      </c>
      <c r="H2292" s="22">
        <v>1966</v>
      </c>
      <c r="I2292" s="23" t="s">
        <v>21</v>
      </c>
      <c r="J2292" s="20">
        <v>100</v>
      </c>
    </row>
    <row r="2293" spans="1:76" x14ac:dyDescent="0.2">
      <c r="A2293" s="26" t="s">
        <v>1515</v>
      </c>
      <c r="B2293" s="349"/>
      <c r="C2293" s="20">
        <v>89</v>
      </c>
      <c r="D2293" s="20">
        <v>100</v>
      </c>
      <c r="E2293" s="20">
        <v>89</v>
      </c>
      <c r="F2293" s="20">
        <v>100</v>
      </c>
      <c r="G2293" s="21">
        <f t="shared" si="55"/>
        <v>17.8</v>
      </c>
      <c r="H2293" s="22">
        <v>1966</v>
      </c>
      <c r="I2293" s="23" t="s">
        <v>21</v>
      </c>
      <c r="J2293" s="20">
        <v>100</v>
      </c>
    </row>
    <row r="2294" spans="1:76" x14ac:dyDescent="0.2">
      <c r="A2294" s="30" t="s">
        <v>24</v>
      </c>
      <c r="B2294" s="349"/>
      <c r="C2294" s="20">
        <v>89</v>
      </c>
      <c r="D2294" s="20">
        <v>100</v>
      </c>
      <c r="E2294" s="20">
        <v>57</v>
      </c>
      <c r="F2294" s="20">
        <v>100</v>
      </c>
      <c r="G2294" s="21">
        <f t="shared" si="55"/>
        <v>14.600000000000001</v>
      </c>
      <c r="H2294" s="22">
        <v>1966</v>
      </c>
      <c r="I2294" s="23" t="s">
        <v>21</v>
      </c>
      <c r="J2294" s="20">
        <v>100</v>
      </c>
    </row>
    <row r="2295" spans="1:76" x14ac:dyDescent="0.2">
      <c r="A2295" s="26" t="s">
        <v>1516</v>
      </c>
      <c r="B2295" s="349"/>
      <c r="C2295" s="20">
        <v>89</v>
      </c>
      <c r="D2295" s="20">
        <v>35</v>
      </c>
      <c r="E2295" s="20">
        <v>89</v>
      </c>
      <c r="F2295" s="20">
        <v>35</v>
      </c>
      <c r="G2295" s="21">
        <f t="shared" si="55"/>
        <v>6.2299999999999995</v>
      </c>
      <c r="H2295" s="22">
        <v>1966</v>
      </c>
      <c r="I2295" s="23" t="s">
        <v>21</v>
      </c>
      <c r="J2295" s="20">
        <v>100</v>
      </c>
    </row>
    <row r="2296" spans="1:76" x14ac:dyDescent="0.2">
      <c r="A2296" s="30" t="s">
        <v>24</v>
      </c>
      <c r="B2296" s="349"/>
      <c r="C2296" s="20">
        <v>89</v>
      </c>
      <c r="D2296" s="20">
        <v>35</v>
      </c>
      <c r="E2296" s="20">
        <v>57</v>
      </c>
      <c r="F2296" s="20">
        <v>35</v>
      </c>
      <c r="G2296" s="21">
        <f t="shared" si="55"/>
        <v>5.1099999999999994</v>
      </c>
      <c r="H2296" s="22">
        <v>1966</v>
      </c>
      <c r="I2296" s="23" t="s">
        <v>21</v>
      </c>
      <c r="J2296" s="20">
        <v>100</v>
      </c>
    </row>
    <row r="2297" spans="1:76" ht="12.75" customHeight="1" x14ac:dyDescent="0.2">
      <c r="A2297" s="26" t="s">
        <v>1517</v>
      </c>
      <c r="B2297" s="349"/>
      <c r="C2297" s="20">
        <v>159</v>
      </c>
      <c r="D2297" s="20">
        <v>75</v>
      </c>
      <c r="E2297" s="20">
        <v>159</v>
      </c>
      <c r="F2297" s="20">
        <v>75</v>
      </c>
      <c r="G2297" s="21">
        <f t="shared" si="55"/>
        <v>23.85</v>
      </c>
      <c r="H2297" s="22">
        <v>1966</v>
      </c>
      <c r="I2297" s="23" t="s">
        <v>23</v>
      </c>
      <c r="J2297" s="20">
        <v>100</v>
      </c>
    </row>
    <row r="2298" spans="1:76" x14ac:dyDescent="0.2">
      <c r="A2298" s="30" t="s">
        <v>24</v>
      </c>
      <c r="B2298" s="349"/>
      <c r="C2298" s="20">
        <v>108</v>
      </c>
      <c r="D2298" s="20">
        <v>75</v>
      </c>
      <c r="E2298" s="20"/>
      <c r="F2298" s="20"/>
      <c r="G2298" s="21">
        <f t="shared" si="55"/>
        <v>8.1</v>
      </c>
      <c r="H2298" s="22">
        <v>1966</v>
      </c>
      <c r="I2298" s="23" t="s">
        <v>23</v>
      </c>
      <c r="J2298" s="20">
        <v>100</v>
      </c>
    </row>
    <row r="2299" spans="1:76" x14ac:dyDescent="0.2">
      <c r="A2299" s="26" t="s">
        <v>1518</v>
      </c>
      <c r="B2299" s="349"/>
      <c r="C2299" s="20">
        <v>159</v>
      </c>
      <c r="D2299" s="20">
        <v>120</v>
      </c>
      <c r="E2299" s="20">
        <v>159</v>
      </c>
      <c r="F2299" s="20">
        <v>120</v>
      </c>
      <c r="G2299" s="21">
        <f t="shared" si="55"/>
        <v>38.160000000000004</v>
      </c>
      <c r="H2299" s="22">
        <v>1966</v>
      </c>
      <c r="I2299" s="23" t="s">
        <v>23</v>
      </c>
      <c r="J2299" s="20">
        <v>100</v>
      </c>
    </row>
    <row r="2300" spans="1:76" x14ac:dyDescent="0.2">
      <c r="A2300" s="30"/>
      <c r="B2300" s="350"/>
      <c r="C2300" s="20">
        <v>108</v>
      </c>
      <c r="D2300" s="20">
        <v>120</v>
      </c>
      <c r="E2300" s="20">
        <v>76</v>
      </c>
      <c r="F2300" s="20">
        <v>120</v>
      </c>
      <c r="G2300" s="21">
        <f t="shared" si="55"/>
        <v>22.08</v>
      </c>
      <c r="H2300" s="22">
        <v>1966</v>
      </c>
      <c r="I2300" s="23" t="s">
        <v>23</v>
      </c>
      <c r="J2300" s="20">
        <v>100</v>
      </c>
    </row>
    <row r="2301" spans="1:76" x14ac:dyDescent="0.2">
      <c r="A2301" s="25" t="s">
        <v>1519</v>
      </c>
      <c r="B2301" s="302" t="s">
        <v>1520</v>
      </c>
      <c r="C2301" s="20">
        <v>159</v>
      </c>
      <c r="D2301" s="20">
        <v>340</v>
      </c>
      <c r="E2301" s="20">
        <v>159</v>
      </c>
      <c r="F2301" s="20">
        <v>340</v>
      </c>
      <c r="G2301" s="21">
        <f t="shared" si="55"/>
        <v>108.12</v>
      </c>
      <c r="H2301" s="22">
        <v>1966</v>
      </c>
      <c r="I2301" s="23" t="s">
        <v>23</v>
      </c>
      <c r="J2301" s="20">
        <v>100</v>
      </c>
    </row>
    <row r="2302" spans="1:76" s="202" customFormat="1" x14ac:dyDescent="0.2">
      <c r="A2302" s="30" t="s">
        <v>24</v>
      </c>
      <c r="B2302" s="303"/>
      <c r="C2302" s="20">
        <v>76</v>
      </c>
      <c r="D2302" s="20">
        <v>340</v>
      </c>
      <c r="E2302" s="20">
        <v>57</v>
      </c>
      <c r="F2302" s="20">
        <v>340</v>
      </c>
      <c r="G2302" s="21">
        <f t="shared" si="55"/>
        <v>45.22</v>
      </c>
      <c r="H2302" s="22">
        <v>1966</v>
      </c>
      <c r="I2302" s="23" t="s">
        <v>23</v>
      </c>
      <c r="J2302" s="20">
        <v>100</v>
      </c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  <c r="BJ2302" s="1"/>
      <c r="BK2302" s="1"/>
      <c r="BL2302" s="1"/>
      <c r="BM2302" s="1"/>
      <c r="BN2302" s="1"/>
      <c r="BO2302" s="1"/>
      <c r="BP2302" s="1"/>
      <c r="BQ2302" s="1"/>
      <c r="BR2302" s="1"/>
      <c r="BS2302" s="1"/>
      <c r="BT2302" s="1"/>
      <c r="BU2302" s="1"/>
      <c r="BV2302" s="1"/>
      <c r="BW2302" s="1"/>
      <c r="BX2302" s="1"/>
    </row>
    <row r="2303" spans="1:76" s="1" customFormat="1" x14ac:dyDescent="0.2">
      <c r="A2303" s="25" t="s">
        <v>1521</v>
      </c>
      <c r="B2303" s="303"/>
      <c r="C2303" s="20">
        <v>159</v>
      </c>
      <c r="D2303" s="20">
        <v>176</v>
      </c>
      <c r="E2303" s="20">
        <v>159</v>
      </c>
      <c r="F2303" s="20">
        <v>176</v>
      </c>
      <c r="G2303" s="21">
        <f t="shared" si="55"/>
        <v>55.968000000000004</v>
      </c>
      <c r="H2303" s="22">
        <v>2009</v>
      </c>
      <c r="I2303" s="23" t="s">
        <v>23</v>
      </c>
      <c r="J2303" s="20">
        <v>100</v>
      </c>
    </row>
    <row r="2304" spans="1:76" s="202" customFormat="1" x14ac:dyDescent="0.2">
      <c r="A2304" s="30" t="s">
        <v>24</v>
      </c>
      <c r="B2304" s="303"/>
      <c r="C2304" s="20">
        <v>76</v>
      </c>
      <c r="D2304" s="20">
        <v>176</v>
      </c>
      <c r="E2304" s="20">
        <v>57</v>
      </c>
      <c r="F2304" s="20">
        <v>176</v>
      </c>
      <c r="G2304" s="21">
        <f t="shared" si="55"/>
        <v>23.408000000000001</v>
      </c>
      <c r="H2304" s="22">
        <v>2009</v>
      </c>
      <c r="I2304" s="23" t="s">
        <v>23</v>
      </c>
      <c r="J2304" s="20">
        <v>100</v>
      </c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  <c r="BJ2304" s="1"/>
      <c r="BK2304" s="1"/>
      <c r="BL2304" s="1"/>
      <c r="BM2304" s="1"/>
      <c r="BN2304" s="1"/>
      <c r="BO2304" s="1"/>
      <c r="BP2304" s="1"/>
      <c r="BQ2304" s="1"/>
      <c r="BR2304" s="1"/>
      <c r="BS2304" s="1"/>
      <c r="BT2304" s="1"/>
      <c r="BU2304" s="1"/>
      <c r="BV2304" s="1"/>
      <c r="BW2304" s="1"/>
      <c r="BX2304" s="1"/>
    </row>
    <row r="2305" spans="1:76" s="1" customFormat="1" ht="12.75" customHeight="1" x14ac:dyDescent="0.2">
      <c r="A2305" s="25" t="s">
        <v>1522</v>
      </c>
      <c r="B2305" s="303"/>
      <c r="C2305" s="20">
        <v>133</v>
      </c>
      <c r="D2305" s="20">
        <v>15</v>
      </c>
      <c r="E2305" s="20">
        <v>133</v>
      </c>
      <c r="F2305" s="20">
        <v>15</v>
      </c>
      <c r="G2305" s="21">
        <f t="shared" si="55"/>
        <v>3.99</v>
      </c>
      <c r="H2305" s="22">
        <v>2010</v>
      </c>
      <c r="I2305" s="23" t="s">
        <v>23</v>
      </c>
      <c r="J2305" s="20">
        <v>32</v>
      </c>
    </row>
    <row r="2306" spans="1:76" s="202" customFormat="1" x14ac:dyDescent="0.2">
      <c r="A2306" s="30" t="s">
        <v>24</v>
      </c>
      <c r="B2306" s="303"/>
      <c r="C2306" s="20">
        <v>57</v>
      </c>
      <c r="D2306" s="20">
        <v>15</v>
      </c>
      <c r="E2306" s="20">
        <v>38</v>
      </c>
      <c r="F2306" s="20">
        <v>15</v>
      </c>
      <c r="G2306" s="21">
        <f t="shared" si="55"/>
        <v>1.4249999999999998</v>
      </c>
      <c r="H2306" s="22">
        <v>2010</v>
      </c>
      <c r="I2306" s="23" t="s">
        <v>23</v>
      </c>
      <c r="J2306" s="20">
        <v>32</v>
      </c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1"/>
      <c r="AW2306" s="1"/>
      <c r="AX2306" s="1"/>
      <c r="AY2306" s="1"/>
      <c r="AZ2306" s="1"/>
      <c r="BA2306" s="1"/>
      <c r="BB2306" s="1"/>
      <c r="BC2306" s="1"/>
      <c r="BD2306" s="1"/>
      <c r="BE2306" s="1"/>
      <c r="BF2306" s="1"/>
      <c r="BG2306" s="1"/>
      <c r="BH2306" s="1"/>
      <c r="BI2306" s="1"/>
      <c r="BJ2306" s="1"/>
      <c r="BK2306" s="1"/>
      <c r="BL2306" s="1"/>
      <c r="BM2306" s="1"/>
      <c r="BN2306" s="1"/>
      <c r="BO2306" s="1"/>
      <c r="BP2306" s="1"/>
      <c r="BQ2306" s="1"/>
      <c r="BR2306" s="1"/>
      <c r="BS2306" s="1"/>
      <c r="BT2306" s="1"/>
      <c r="BU2306" s="1"/>
      <c r="BV2306" s="1"/>
      <c r="BW2306" s="1"/>
      <c r="BX2306" s="1"/>
    </row>
    <row r="2307" spans="1:76" s="1" customFormat="1" x14ac:dyDescent="0.2">
      <c r="A2307" s="30"/>
      <c r="B2307" s="303"/>
      <c r="C2307" s="20">
        <v>159</v>
      </c>
      <c r="D2307" s="20">
        <v>106.1</v>
      </c>
      <c r="E2307" s="20">
        <v>159</v>
      </c>
      <c r="F2307" s="20">
        <v>106.1</v>
      </c>
      <c r="G2307" s="21">
        <f t="shared" si="55"/>
        <v>33.739799999999995</v>
      </c>
      <c r="H2307" s="22">
        <v>2010</v>
      </c>
      <c r="I2307" s="23" t="s">
        <v>23</v>
      </c>
      <c r="J2307" s="20">
        <v>32</v>
      </c>
    </row>
    <row r="2308" spans="1:76" s="1" customFormat="1" x14ac:dyDescent="0.2">
      <c r="A2308" s="30"/>
      <c r="B2308" s="303"/>
      <c r="C2308" s="20">
        <v>57</v>
      </c>
      <c r="D2308" s="20">
        <v>106.1</v>
      </c>
      <c r="E2308" s="20">
        <v>57</v>
      </c>
      <c r="F2308" s="20">
        <v>106.1</v>
      </c>
      <c r="G2308" s="21">
        <f t="shared" si="55"/>
        <v>12.0954</v>
      </c>
      <c r="H2308" s="22">
        <v>2010</v>
      </c>
      <c r="I2308" s="23" t="s">
        <v>23</v>
      </c>
      <c r="J2308" s="20">
        <v>32</v>
      </c>
    </row>
    <row r="2309" spans="1:76" s="1" customFormat="1" x14ac:dyDescent="0.2">
      <c r="A2309" s="25" t="s">
        <v>1523</v>
      </c>
      <c r="B2309" s="303"/>
      <c r="C2309" s="20">
        <v>57</v>
      </c>
      <c r="D2309" s="20">
        <v>30</v>
      </c>
      <c r="E2309" s="20">
        <v>57</v>
      </c>
      <c r="F2309" s="20">
        <v>30</v>
      </c>
      <c r="G2309" s="21">
        <f t="shared" si="55"/>
        <v>3.42</v>
      </c>
      <c r="H2309" s="22">
        <v>1966</v>
      </c>
      <c r="I2309" s="23" t="s">
        <v>23</v>
      </c>
      <c r="J2309" s="20">
        <v>100</v>
      </c>
    </row>
    <row r="2310" spans="1:76" s="202" customFormat="1" x14ac:dyDescent="0.2">
      <c r="A2310" s="30" t="s">
        <v>24</v>
      </c>
      <c r="B2310" s="303"/>
      <c r="C2310" s="20">
        <v>38</v>
      </c>
      <c r="D2310" s="20">
        <v>30</v>
      </c>
      <c r="E2310" s="20">
        <v>32</v>
      </c>
      <c r="F2310" s="20">
        <v>30</v>
      </c>
      <c r="G2310" s="21">
        <f t="shared" si="55"/>
        <v>2.0999999999999996</v>
      </c>
      <c r="H2310" s="22">
        <v>1966</v>
      </c>
      <c r="I2310" s="23" t="s">
        <v>23</v>
      </c>
      <c r="J2310" s="20">
        <v>100</v>
      </c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/>
      <c r="AX2310" s="1"/>
      <c r="AY2310" s="1"/>
      <c r="AZ2310" s="1"/>
      <c r="BA2310" s="1"/>
      <c r="BB2310" s="1"/>
      <c r="BC2310" s="1"/>
      <c r="BD2310" s="1"/>
      <c r="BE2310" s="1"/>
      <c r="BF2310" s="1"/>
      <c r="BG2310" s="1"/>
      <c r="BH2310" s="1"/>
      <c r="BI2310" s="1"/>
      <c r="BJ2310" s="1"/>
      <c r="BK2310" s="1"/>
      <c r="BL2310" s="1"/>
      <c r="BM2310" s="1"/>
      <c r="BN2310" s="1"/>
      <c r="BO2310" s="1"/>
      <c r="BP2310" s="1"/>
      <c r="BQ2310" s="1"/>
      <c r="BR2310" s="1"/>
      <c r="BS2310" s="1"/>
      <c r="BT2310" s="1"/>
      <c r="BU2310" s="1"/>
      <c r="BV2310" s="1"/>
      <c r="BW2310" s="1"/>
      <c r="BX2310" s="1"/>
    </row>
    <row r="2311" spans="1:76" s="1" customFormat="1" x14ac:dyDescent="0.2">
      <c r="A2311" s="25" t="s">
        <v>1524</v>
      </c>
      <c r="B2311" s="303"/>
      <c r="C2311" s="20">
        <v>57</v>
      </c>
      <c r="D2311" s="20">
        <v>8</v>
      </c>
      <c r="E2311" s="20">
        <v>57</v>
      </c>
      <c r="F2311" s="20">
        <v>8</v>
      </c>
      <c r="G2311" s="21">
        <f t="shared" si="55"/>
        <v>0.91200000000000003</v>
      </c>
      <c r="H2311" s="22">
        <v>1966</v>
      </c>
      <c r="I2311" s="23" t="s">
        <v>23</v>
      </c>
      <c r="J2311" s="20">
        <v>100</v>
      </c>
    </row>
    <row r="2312" spans="1:76" s="202" customFormat="1" x14ac:dyDescent="0.2">
      <c r="A2312" s="30" t="s">
        <v>24</v>
      </c>
      <c r="B2312" s="303"/>
      <c r="C2312" s="20">
        <v>45</v>
      </c>
      <c r="D2312" s="20">
        <v>8</v>
      </c>
      <c r="E2312" s="20">
        <v>32</v>
      </c>
      <c r="F2312" s="20">
        <v>8</v>
      </c>
      <c r="G2312" s="21">
        <f t="shared" si="55"/>
        <v>0.61599999999999999</v>
      </c>
      <c r="H2312" s="22">
        <v>1966</v>
      </c>
      <c r="I2312" s="23" t="s">
        <v>23</v>
      </c>
      <c r="J2312" s="20">
        <v>100</v>
      </c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  <c r="AV2312" s="1"/>
      <c r="AW2312" s="1"/>
      <c r="AX2312" s="1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  <c r="BJ2312" s="1"/>
      <c r="BK2312" s="1"/>
      <c r="BL2312" s="1"/>
      <c r="BM2312" s="1"/>
      <c r="BN2312" s="1"/>
      <c r="BO2312" s="1"/>
      <c r="BP2312" s="1"/>
      <c r="BQ2312" s="1"/>
      <c r="BR2312" s="1"/>
      <c r="BS2312" s="1"/>
      <c r="BT2312" s="1"/>
      <c r="BU2312" s="1"/>
      <c r="BV2312" s="1"/>
      <c r="BW2312" s="1"/>
      <c r="BX2312" s="1"/>
    </row>
    <row r="2313" spans="1:76" s="1" customFormat="1" x14ac:dyDescent="0.2">
      <c r="A2313" s="25" t="s">
        <v>1525</v>
      </c>
      <c r="B2313" s="303"/>
      <c r="C2313" s="20">
        <v>76</v>
      </c>
      <c r="D2313" s="20">
        <v>15.5</v>
      </c>
      <c r="E2313" s="20">
        <v>76</v>
      </c>
      <c r="F2313" s="20">
        <v>15.5</v>
      </c>
      <c r="G2313" s="21">
        <f t="shared" si="55"/>
        <v>2.3559999999999999</v>
      </c>
      <c r="H2313" s="22">
        <v>1966</v>
      </c>
      <c r="I2313" s="23" t="s">
        <v>23</v>
      </c>
      <c r="J2313" s="20">
        <v>100</v>
      </c>
    </row>
    <row r="2314" spans="1:76" s="202" customFormat="1" x14ac:dyDescent="0.2">
      <c r="A2314" s="30" t="s">
        <v>24</v>
      </c>
      <c r="B2314" s="303"/>
      <c r="C2314" s="20">
        <v>57</v>
      </c>
      <c r="D2314" s="20">
        <v>15.5</v>
      </c>
      <c r="E2314" s="20">
        <v>57</v>
      </c>
      <c r="F2314" s="20">
        <v>15.5</v>
      </c>
      <c r="G2314" s="21">
        <f t="shared" si="55"/>
        <v>1.7670000000000001</v>
      </c>
      <c r="H2314" s="22">
        <v>1966</v>
      </c>
      <c r="I2314" s="23" t="s">
        <v>23</v>
      </c>
      <c r="J2314" s="20">
        <v>100</v>
      </c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  <c r="AV2314" s="1"/>
      <c r="AW2314" s="1"/>
      <c r="AX2314" s="1"/>
      <c r="AY2314" s="1"/>
      <c r="AZ2314" s="1"/>
      <c r="BA2314" s="1"/>
      <c r="BB2314" s="1"/>
      <c r="BC2314" s="1"/>
      <c r="BD2314" s="1"/>
      <c r="BE2314" s="1"/>
      <c r="BF2314" s="1"/>
      <c r="BG2314" s="1"/>
      <c r="BH2314" s="1"/>
      <c r="BI2314" s="1"/>
      <c r="BJ2314" s="1"/>
      <c r="BK2314" s="1"/>
      <c r="BL2314" s="1"/>
      <c r="BM2314" s="1"/>
      <c r="BN2314" s="1"/>
      <c r="BO2314" s="1"/>
      <c r="BP2314" s="1"/>
      <c r="BQ2314" s="1"/>
      <c r="BR2314" s="1"/>
      <c r="BS2314" s="1"/>
      <c r="BT2314" s="1"/>
      <c r="BU2314" s="1"/>
      <c r="BV2314" s="1"/>
      <c r="BW2314" s="1"/>
      <c r="BX2314" s="1"/>
    </row>
    <row r="2315" spans="1:76" s="1" customFormat="1" x14ac:dyDescent="0.2">
      <c r="A2315" s="26" t="s">
        <v>1526</v>
      </c>
      <c r="B2315" s="303"/>
      <c r="C2315" s="20">
        <v>108</v>
      </c>
      <c r="D2315" s="20">
        <v>25</v>
      </c>
      <c r="E2315" s="20">
        <v>108</v>
      </c>
      <c r="F2315" s="20">
        <v>25</v>
      </c>
      <c r="G2315" s="21">
        <f t="shared" si="55"/>
        <v>5.4</v>
      </c>
      <c r="H2315" s="22">
        <v>1966</v>
      </c>
      <c r="I2315" s="23" t="s">
        <v>23</v>
      </c>
      <c r="J2315" s="20">
        <v>100</v>
      </c>
    </row>
    <row r="2316" spans="1:76" s="202" customFormat="1" x14ac:dyDescent="0.2">
      <c r="A2316" s="30" t="s">
        <v>24</v>
      </c>
      <c r="B2316" s="303"/>
      <c r="C2316" s="20">
        <v>57</v>
      </c>
      <c r="D2316" s="20">
        <v>25</v>
      </c>
      <c r="E2316" s="20">
        <v>57</v>
      </c>
      <c r="F2316" s="20">
        <v>25</v>
      </c>
      <c r="G2316" s="21">
        <f t="shared" si="55"/>
        <v>2.85</v>
      </c>
      <c r="H2316" s="22">
        <v>1966</v>
      </c>
      <c r="I2316" s="23" t="s">
        <v>23</v>
      </c>
      <c r="J2316" s="20">
        <v>100</v>
      </c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  <c r="AV2316" s="1"/>
      <c r="AW2316" s="1"/>
      <c r="AX2316" s="1"/>
      <c r="AY2316" s="1"/>
      <c r="AZ2316" s="1"/>
      <c r="BA2316" s="1"/>
      <c r="BB2316" s="1"/>
      <c r="BC2316" s="1"/>
      <c r="BD2316" s="1"/>
      <c r="BE2316" s="1"/>
      <c r="BF2316" s="1"/>
      <c r="BG2316" s="1"/>
      <c r="BH2316" s="1"/>
      <c r="BI2316" s="1"/>
      <c r="BJ2316" s="1"/>
      <c r="BK2316" s="1"/>
      <c r="BL2316" s="1"/>
      <c r="BM2316" s="1"/>
      <c r="BN2316" s="1"/>
      <c r="BO2316" s="1"/>
      <c r="BP2316" s="1"/>
      <c r="BQ2316" s="1"/>
      <c r="BR2316" s="1"/>
      <c r="BS2316" s="1"/>
      <c r="BT2316" s="1"/>
      <c r="BU2316" s="1"/>
      <c r="BV2316" s="1"/>
      <c r="BW2316" s="1"/>
      <c r="BX2316" s="1"/>
    </row>
    <row r="2317" spans="1:76" s="1" customFormat="1" x14ac:dyDescent="0.2">
      <c r="A2317" s="26" t="s">
        <v>1527</v>
      </c>
      <c r="B2317" s="303"/>
      <c r="C2317" s="20">
        <v>108</v>
      </c>
      <c r="D2317" s="20">
        <v>40</v>
      </c>
      <c r="E2317" s="20">
        <v>108</v>
      </c>
      <c r="F2317" s="20">
        <v>40</v>
      </c>
      <c r="G2317" s="21">
        <f t="shared" ref="G2317:G2375" si="56">((C2317/1000)*D2317)+((E2317/1000)*F2317)</f>
        <v>8.64</v>
      </c>
      <c r="H2317" s="22">
        <v>1966</v>
      </c>
      <c r="I2317" s="23" t="s">
        <v>23</v>
      </c>
      <c r="J2317" s="20">
        <v>100</v>
      </c>
    </row>
    <row r="2318" spans="1:76" s="202" customFormat="1" x14ac:dyDescent="0.2">
      <c r="A2318" s="30" t="s">
        <v>24</v>
      </c>
      <c r="B2318" s="303"/>
      <c r="C2318" s="20">
        <v>57</v>
      </c>
      <c r="D2318" s="20">
        <v>40</v>
      </c>
      <c r="E2318" s="20">
        <v>57</v>
      </c>
      <c r="F2318" s="20">
        <v>40</v>
      </c>
      <c r="G2318" s="21">
        <f t="shared" si="56"/>
        <v>4.5600000000000005</v>
      </c>
      <c r="H2318" s="22">
        <v>1966</v>
      </c>
      <c r="I2318" s="23" t="s">
        <v>23</v>
      </c>
      <c r="J2318" s="20">
        <v>100</v>
      </c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  <c r="AV2318" s="1"/>
      <c r="AW2318" s="1"/>
      <c r="AX2318" s="1"/>
      <c r="AY2318" s="1"/>
      <c r="AZ2318" s="1"/>
      <c r="BA2318" s="1"/>
      <c r="BB2318" s="1"/>
      <c r="BC2318" s="1"/>
      <c r="BD2318" s="1"/>
      <c r="BE2318" s="1"/>
      <c r="BF2318" s="1"/>
      <c r="BG2318" s="1"/>
      <c r="BH2318" s="1"/>
      <c r="BI2318" s="1"/>
      <c r="BJ2318" s="1"/>
      <c r="BK2318" s="1"/>
      <c r="BL2318" s="1"/>
      <c r="BM2318" s="1"/>
      <c r="BN2318" s="1"/>
      <c r="BO2318" s="1"/>
      <c r="BP2318" s="1"/>
      <c r="BQ2318" s="1"/>
      <c r="BR2318" s="1"/>
      <c r="BS2318" s="1"/>
      <c r="BT2318" s="1"/>
      <c r="BU2318" s="1"/>
      <c r="BV2318" s="1"/>
      <c r="BW2318" s="1"/>
      <c r="BX2318" s="1"/>
    </row>
    <row r="2319" spans="1:76" s="1" customFormat="1" x14ac:dyDescent="0.2">
      <c r="A2319" s="26" t="s">
        <v>1528</v>
      </c>
      <c r="B2319" s="303"/>
      <c r="C2319" s="20">
        <v>57</v>
      </c>
      <c r="D2319" s="20">
        <v>8.5</v>
      </c>
      <c r="E2319" s="20">
        <v>57</v>
      </c>
      <c r="F2319" s="20">
        <v>8.5</v>
      </c>
      <c r="G2319" s="21">
        <f t="shared" si="56"/>
        <v>0.96900000000000008</v>
      </c>
      <c r="H2319" s="22">
        <v>2011</v>
      </c>
      <c r="I2319" s="206" t="s">
        <v>23</v>
      </c>
      <c r="J2319" s="20">
        <v>28</v>
      </c>
    </row>
    <row r="2320" spans="1:76" s="202" customFormat="1" x14ac:dyDescent="0.2">
      <c r="A2320" s="30" t="s">
        <v>24</v>
      </c>
      <c r="B2320" s="303"/>
      <c r="C2320" s="20">
        <v>38</v>
      </c>
      <c r="D2320" s="20">
        <v>8.5</v>
      </c>
      <c r="E2320" s="20">
        <v>32</v>
      </c>
      <c r="F2320" s="20">
        <v>8.5</v>
      </c>
      <c r="G2320" s="21">
        <f t="shared" si="56"/>
        <v>0.59499999999999997</v>
      </c>
      <c r="H2320" s="22">
        <v>2011</v>
      </c>
      <c r="I2320" s="206" t="s">
        <v>23</v>
      </c>
      <c r="J2320" s="20">
        <v>28</v>
      </c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  <c r="AV2320" s="1"/>
      <c r="AW2320" s="1"/>
      <c r="AX2320" s="1"/>
      <c r="AY2320" s="1"/>
      <c r="AZ2320" s="1"/>
      <c r="BA2320" s="1"/>
      <c r="BB2320" s="1"/>
      <c r="BC2320" s="1"/>
      <c r="BD2320" s="1"/>
      <c r="BE2320" s="1"/>
      <c r="BF2320" s="1"/>
      <c r="BG2320" s="1"/>
      <c r="BH2320" s="1"/>
      <c r="BI2320" s="1"/>
      <c r="BJ2320" s="1"/>
      <c r="BK2320" s="1"/>
      <c r="BL2320" s="1"/>
      <c r="BM2320" s="1"/>
      <c r="BN2320" s="1"/>
      <c r="BO2320" s="1"/>
      <c r="BP2320" s="1"/>
      <c r="BQ2320" s="1"/>
      <c r="BR2320" s="1"/>
      <c r="BS2320" s="1"/>
      <c r="BT2320" s="1"/>
      <c r="BU2320" s="1"/>
      <c r="BV2320" s="1"/>
      <c r="BW2320" s="1"/>
      <c r="BX2320" s="1"/>
    </row>
    <row r="2321" spans="1:76" s="1" customFormat="1" x14ac:dyDescent="0.2">
      <c r="A2321" s="26" t="s">
        <v>1529</v>
      </c>
      <c r="B2321" s="303"/>
      <c r="C2321" s="20">
        <v>57</v>
      </c>
      <c r="D2321" s="20">
        <v>44</v>
      </c>
      <c r="E2321" s="20">
        <v>57</v>
      </c>
      <c r="F2321" s="20">
        <v>44</v>
      </c>
      <c r="G2321" s="21">
        <f t="shared" si="56"/>
        <v>5.016</v>
      </c>
      <c r="H2321" s="22">
        <v>2011</v>
      </c>
      <c r="I2321" s="206" t="s">
        <v>23</v>
      </c>
      <c r="J2321" s="20">
        <v>28</v>
      </c>
    </row>
    <row r="2322" spans="1:76" s="202" customFormat="1" x14ac:dyDescent="0.2">
      <c r="A2322" s="30" t="s">
        <v>24</v>
      </c>
      <c r="B2322" s="303"/>
      <c r="C2322" s="20">
        <v>38</v>
      </c>
      <c r="D2322" s="20">
        <v>40</v>
      </c>
      <c r="E2322" s="20">
        <v>32</v>
      </c>
      <c r="F2322" s="20">
        <v>40</v>
      </c>
      <c r="G2322" s="21">
        <f t="shared" si="56"/>
        <v>2.8</v>
      </c>
      <c r="H2322" s="22">
        <v>2011</v>
      </c>
      <c r="I2322" s="206" t="s">
        <v>23</v>
      </c>
      <c r="J2322" s="20">
        <v>28</v>
      </c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  <c r="AV2322" s="1"/>
      <c r="AW2322" s="1"/>
      <c r="AX2322" s="1"/>
      <c r="AY2322" s="1"/>
      <c r="AZ2322" s="1"/>
      <c r="BA2322" s="1"/>
      <c r="BB2322" s="1"/>
      <c r="BC2322" s="1"/>
      <c r="BD2322" s="1"/>
      <c r="BE2322" s="1"/>
      <c r="BF2322" s="1"/>
      <c r="BG2322" s="1"/>
      <c r="BH2322" s="1"/>
      <c r="BI2322" s="1"/>
      <c r="BJ2322" s="1"/>
      <c r="BK2322" s="1"/>
      <c r="BL2322" s="1"/>
      <c r="BM2322" s="1"/>
      <c r="BN2322" s="1"/>
      <c r="BO2322" s="1"/>
      <c r="BP2322" s="1"/>
      <c r="BQ2322" s="1"/>
      <c r="BR2322" s="1"/>
      <c r="BS2322" s="1"/>
      <c r="BT2322" s="1"/>
      <c r="BU2322" s="1"/>
      <c r="BV2322" s="1"/>
      <c r="BW2322" s="1"/>
      <c r="BX2322" s="1"/>
    </row>
    <row r="2323" spans="1:76" s="1" customFormat="1" x14ac:dyDescent="0.2">
      <c r="A2323" s="26" t="s">
        <v>1530</v>
      </c>
      <c r="B2323" s="303"/>
      <c r="C2323" s="20">
        <v>38</v>
      </c>
      <c r="D2323" s="20">
        <v>16.3</v>
      </c>
      <c r="E2323" s="20">
        <v>38</v>
      </c>
      <c r="F2323" s="20">
        <v>16.3</v>
      </c>
      <c r="G2323" s="21">
        <f t="shared" si="56"/>
        <v>1.2388000000000001</v>
      </c>
      <c r="H2323" s="22">
        <v>2011</v>
      </c>
      <c r="I2323" s="206" t="s">
        <v>23</v>
      </c>
      <c r="J2323" s="20">
        <v>28</v>
      </c>
    </row>
    <row r="2324" spans="1:76" s="202" customFormat="1" x14ac:dyDescent="0.2">
      <c r="A2324" s="30" t="s">
        <v>24</v>
      </c>
      <c r="B2324" s="303"/>
      <c r="C2324" s="20">
        <v>18</v>
      </c>
      <c r="D2324" s="20">
        <v>4</v>
      </c>
      <c r="E2324" s="20">
        <v>18</v>
      </c>
      <c r="F2324" s="20">
        <v>4</v>
      </c>
      <c r="G2324" s="21">
        <f t="shared" si="56"/>
        <v>0.14399999999999999</v>
      </c>
      <c r="H2324" s="22">
        <v>2011</v>
      </c>
      <c r="I2324" s="206" t="s">
        <v>23</v>
      </c>
      <c r="J2324" s="20">
        <v>28</v>
      </c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  <c r="AV2324" s="1"/>
      <c r="AW2324" s="1"/>
      <c r="AX2324" s="1"/>
      <c r="AY2324" s="1"/>
      <c r="AZ2324" s="1"/>
      <c r="BA2324" s="1"/>
      <c r="BB2324" s="1"/>
      <c r="BC2324" s="1"/>
      <c r="BD2324" s="1"/>
      <c r="BE2324" s="1"/>
      <c r="BF2324" s="1"/>
      <c r="BG2324" s="1"/>
      <c r="BH2324" s="1"/>
      <c r="BI2324" s="1"/>
      <c r="BJ2324" s="1"/>
      <c r="BK2324" s="1"/>
      <c r="BL2324" s="1"/>
      <c r="BM2324" s="1"/>
      <c r="BN2324" s="1"/>
      <c r="BO2324" s="1"/>
      <c r="BP2324" s="1"/>
      <c r="BQ2324" s="1"/>
      <c r="BR2324" s="1"/>
      <c r="BS2324" s="1"/>
      <c r="BT2324" s="1"/>
      <c r="BU2324" s="1"/>
      <c r="BV2324" s="1"/>
      <c r="BW2324" s="1"/>
      <c r="BX2324" s="1"/>
    </row>
    <row r="2325" spans="1:76" s="202" customFormat="1" x14ac:dyDescent="0.2">
      <c r="A2325" s="26" t="s">
        <v>1531</v>
      </c>
      <c r="B2325" s="303"/>
      <c r="C2325" s="25"/>
      <c r="D2325" s="20"/>
      <c r="E2325" s="25"/>
      <c r="F2325" s="20"/>
      <c r="G2325" s="21">
        <f t="shared" si="56"/>
        <v>0</v>
      </c>
      <c r="H2325" s="22"/>
      <c r="I2325" s="206" t="s">
        <v>23</v>
      </c>
      <c r="J2325" s="20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  <c r="AV2325" s="1"/>
      <c r="AW2325" s="1"/>
      <c r="AX2325" s="1"/>
      <c r="AY2325" s="1"/>
      <c r="AZ2325" s="1"/>
      <c r="BA2325" s="1"/>
      <c r="BB2325" s="1"/>
      <c r="BC2325" s="1"/>
      <c r="BD2325" s="1"/>
      <c r="BE2325" s="1"/>
      <c r="BF2325" s="1"/>
      <c r="BG2325" s="1"/>
      <c r="BH2325" s="1"/>
      <c r="BI2325" s="1"/>
      <c r="BJ2325" s="1"/>
      <c r="BK2325" s="1"/>
      <c r="BL2325" s="1"/>
      <c r="BM2325" s="1"/>
      <c r="BN2325" s="1"/>
      <c r="BO2325" s="1"/>
      <c r="BP2325" s="1"/>
      <c r="BQ2325" s="1"/>
      <c r="BR2325" s="1"/>
      <c r="BS2325" s="1"/>
      <c r="BT2325" s="1"/>
      <c r="BU2325" s="1"/>
      <c r="BV2325" s="1"/>
      <c r="BW2325" s="1"/>
      <c r="BX2325" s="1"/>
    </row>
    <row r="2326" spans="1:76" s="202" customFormat="1" x14ac:dyDescent="0.2">
      <c r="A2326" s="30" t="s">
        <v>24</v>
      </c>
      <c r="B2326" s="303"/>
      <c r="C2326" s="25">
        <v>18</v>
      </c>
      <c r="D2326" s="20">
        <v>5</v>
      </c>
      <c r="E2326" s="25">
        <v>18</v>
      </c>
      <c r="F2326" s="20">
        <v>5</v>
      </c>
      <c r="G2326" s="21">
        <f t="shared" si="56"/>
        <v>0.18</v>
      </c>
      <c r="H2326" s="22">
        <v>2011</v>
      </c>
      <c r="I2326" s="206" t="s">
        <v>23</v>
      </c>
      <c r="J2326" s="20">
        <v>28</v>
      </c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1"/>
      <c r="AW2326" s="1"/>
      <c r="AX2326" s="1"/>
      <c r="AY2326" s="1"/>
      <c r="AZ2326" s="1"/>
      <c r="BA2326" s="1"/>
      <c r="BB2326" s="1"/>
      <c r="BC2326" s="1"/>
      <c r="BD2326" s="1"/>
      <c r="BE2326" s="1"/>
      <c r="BF2326" s="1"/>
      <c r="BG2326" s="1"/>
      <c r="BH2326" s="1"/>
      <c r="BI2326" s="1"/>
      <c r="BJ2326" s="1"/>
      <c r="BK2326" s="1"/>
      <c r="BL2326" s="1"/>
      <c r="BM2326" s="1"/>
      <c r="BN2326" s="1"/>
      <c r="BO2326" s="1"/>
      <c r="BP2326" s="1"/>
      <c r="BQ2326" s="1"/>
      <c r="BR2326" s="1"/>
      <c r="BS2326" s="1"/>
      <c r="BT2326" s="1"/>
      <c r="BU2326" s="1"/>
      <c r="BV2326" s="1"/>
      <c r="BW2326" s="1"/>
      <c r="BX2326" s="1"/>
    </row>
    <row r="2327" spans="1:76" s="202" customFormat="1" x14ac:dyDescent="0.2">
      <c r="A2327" s="26" t="s">
        <v>1532</v>
      </c>
      <c r="B2327" s="303"/>
      <c r="C2327" s="25"/>
      <c r="D2327" s="20"/>
      <c r="E2327" s="25"/>
      <c r="F2327" s="20"/>
      <c r="G2327" s="21">
        <f t="shared" si="56"/>
        <v>0</v>
      </c>
      <c r="H2327" s="22"/>
      <c r="I2327" s="206" t="s">
        <v>23</v>
      </c>
      <c r="J2327" s="20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1"/>
      <c r="AW2327" s="1"/>
      <c r="AX2327" s="1"/>
      <c r="AY2327" s="1"/>
      <c r="AZ2327" s="1"/>
      <c r="BA2327" s="1"/>
      <c r="BB2327" s="1"/>
      <c r="BC2327" s="1"/>
      <c r="BD2327" s="1"/>
      <c r="BE2327" s="1"/>
      <c r="BF2327" s="1"/>
      <c r="BG2327" s="1"/>
      <c r="BH2327" s="1"/>
      <c r="BI2327" s="1"/>
      <c r="BJ2327" s="1"/>
      <c r="BK2327" s="1"/>
      <c r="BL2327" s="1"/>
      <c r="BM2327" s="1"/>
      <c r="BN2327" s="1"/>
      <c r="BO2327" s="1"/>
      <c r="BP2327" s="1"/>
      <c r="BQ2327" s="1"/>
      <c r="BR2327" s="1"/>
      <c r="BS2327" s="1"/>
      <c r="BT2327" s="1"/>
      <c r="BU2327" s="1"/>
      <c r="BV2327" s="1"/>
      <c r="BW2327" s="1"/>
      <c r="BX2327" s="1"/>
    </row>
    <row r="2328" spans="1:76" s="202" customFormat="1" x14ac:dyDescent="0.2">
      <c r="A2328" s="30" t="s">
        <v>24</v>
      </c>
      <c r="B2328" s="303"/>
      <c r="C2328" s="25">
        <v>18</v>
      </c>
      <c r="D2328" s="20">
        <v>5</v>
      </c>
      <c r="E2328" s="25">
        <v>18</v>
      </c>
      <c r="F2328" s="20">
        <v>5</v>
      </c>
      <c r="G2328" s="21">
        <f t="shared" si="56"/>
        <v>0.18</v>
      </c>
      <c r="H2328" s="22">
        <v>2011</v>
      </c>
      <c r="I2328" s="206" t="s">
        <v>23</v>
      </c>
      <c r="J2328" s="20">
        <v>28</v>
      </c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  <c r="AV2328" s="1"/>
      <c r="AW2328" s="1"/>
      <c r="AX2328" s="1"/>
      <c r="AY2328" s="1"/>
      <c r="AZ2328" s="1"/>
      <c r="BA2328" s="1"/>
      <c r="BB2328" s="1"/>
      <c r="BC2328" s="1"/>
      <c r="BD2328" s="1"/>
      <c r="BE2328" s="1"/>
      <c r="BF2328" s="1"/>
      <c r="BG2328" s="1"/>
      <c r="BH2328" s="1"/>
      <c r="BI2328" s="1"/>
      <c r="BJ2328" s="1"/>
      <c r="BK2328" s="1"/>
      <c r="BL2328" s="1"/>
      <c r="BM2328" s="1"/>
      <c r="BN2328" s="1"/>
      <c r="BO2328" s="1"/>
      <c r="BP2328" s="1"/>
      <c r="BQ2328" s="1"/>
      <c r="BR2328" s="1"/>
      <c r="BS2328" s="1"/>
      <c r="BT2328" s="1"/>
      <c r="BU2328" s="1"/>
      <c r="BV2328" s="1"/>
      <c r="BW2328" s="1"/>
      <c r="BX2328" s="1"/>
    </row>
    <row r="2329" spans="1:76" s="202" customFormat="1" x14ac:dyDescent="0.2">
      <c r="A2329" s="26" t="s">
        <v>1533</v>
      </c>
      <c r="B2329" s="303"/>
      <c r="C2329" s="25">
        <v>38</v>
      </c>
      <c r="D2329" s="20">
        <v>29</v>
      </c>
      <c r="E2329" s="25">
        <v>38</v>
      </c>
      <c r="F2329" s="20">
        <v>29</v>
      </c>
      <c r="G2329" s="21">
        <f t="shared" si="56"/>
        <v>2.2039999999999997</v>
      </c>
      <c r="H2329" s="22">
        <v>2011</v>
      </c>
      <c r="I2329" s="206" t="s">
        <v>23</v>
      </c>
      <c r="J2329" s="20">
        <v>28</v>
      </c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  <c r="AV2329" s="1"/>
      <c r="AW2329" s="1"/>
      <c r="AX2329" s="1"/>
      <c r="AY2329" s="1"/>
      <c r="AZ2329" s="1"/>
      <c r="BA2329" s="1"/>
      <c r="BB2329" s="1"/>
      <c r="BC2329" s="1"/>
      <c r="BD2329" s="1"/>
      <c r="BE2329" s="1"/>
      <c r="BF2329" s="1"/>
      <c r="BG2329" s="1"/>
      <c r="BH2329" s="1"/>
      <c r="BI2329" s="1"/>
      <c r="BJ2329" s="1"/>
      <c r="BK2329" s="1"/>
      <c r="BL2329" s="1"/>
      <c r="BM2329" s="1"/>
      <c r="BN2329" s="1"/>
      <c r="BO2329" s="1"/>
      <c r="BP2329" s="1"/>
      <c r="BQ2329" s="1"/>
      <c r="BR2329" s="1"/>
      <c r="BS2329" s="1"/>
      <c r="BT2329" s="1"/>
      <c r="BU2329" s="1"/>
      <c r="BV2329" s="1"/>
      <c r="BW2329" s="1"/>
      <c r="BX2329" s="1"/>
    </row>
    <row r="2330" spans="1:76" s="202" customFormat="1" x14ac:dyDescent="0.2">
      <c r="A2330" s="30" t="s">
        <v>24</v>
      </c>
      <c r="B2330" s="303"/>
      <c r="C2330" s="25">
        <v>38</v>
      </c>
      <c r="D2330" s="20">
        <v>29</v>
      </c>
      <c r="E2330" s="25">
        <v>32</v>
      </c>
      <c r="F2330" s="20">
        <v>29</v>
      </c>
      <c r="G2330" s="21">
        <f t="shared" si="56"/>
        <v>2.0299999999999998</v>
      </c>
      <c r="H2330" s="22">
        <v>2011</v>
      </c>
      <c r="I2330" s="206" t="s">
        <v>23</v>
      </c>
      <c r="J2330" s="20">
        <v>28</v>
      </c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  <c r="AV2330" s="1"/>
      <c r="AW2330" s="1"/>
      <c r="AX2330" s="1"/>
      <c r="AY2330" s="1"/>
      <c r="AZ2330" s="1"/>
      <c r="BA2330" s="1"/>
      <c r="BB2330" s="1"/>
      <c r="BC2330" s="1"/>
      <c r="BD2330" s="1"/>
      <c r="BE2330" s="1"/>
      <c r="BF2330" s="1"/>
      <c r="BG2330" s="1"/>
      <c r="BH2330" s="1"/>
      <c r="BI2330" s="1"/>
      <c r="BJ2330" s="1"/>
      <c r="BK2330" s="1"/>
      <c r="BL2330" s="1"/>
      <c r="BM2330" s="1"/>
      <c r="BN2330" s="1"/>
      <c r="BO2330" s="1"/>
      <c r="BP2330" s="1"/>
      <c r="BQ2330" s="1"/>
      <c r="BR2330" s="1"/>
      <c r="BS2330" s="1"/>
      <c r="BT2330" s="1"/>
      <c r="BU2330" s="1"/>
      <c r="BV2330" s="1"/>
      <c r="BW2330" s="1"/>
      <c r="BX2330" s="1"/>
    </row>
    <row r="2331" spans="1:76" s="202" customFormat="1" x14ac:dyDescent="0.2">
      <c r="A2331" s="26" t="s">
        <v>1534</v>
      </c>
      <c r="B2331" s="303"/>
      <c r="C2331" s="25"/>
      <c r="D2331" s="20"/>
      <c r="E2331" s="25"/>
      <c r="F2331" s="20"/>
      <c r="G2331" s="21">
        <f t="shared" si="56"/>
        <v>0</v>
      </c>
      <c r="H2331" s="22"/>
      <c r="I2331" s="206" t="s">
        <v>23</v>
      </c>
      <c r="J2331" s="20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  <c r="AV2331" s="1"/>
      <c r="AW2331" s="1"/>
      <c r="AX2331" s="1"/>
      <c r="AY2331" s="1"/>
      <c r="AZ2331" s="1"/>
      <c r="BA2331" s="1"/>
      <c r="BB2331" s="1"/>
      <c r="BC2331" s="1"/>
      <c r="BD2331" s="1"/>
      <c r="BE2331" s="1"/>
      <c r="BF2331" s="1"/>
      <c r="BG2331" s="1"/>
      <c r="BH2331" s="1"/>
      <c r="BI2331" s="1"/>
      <c r="BJ2331" s="1"/>
      <c r="BK2331" s="1"/>
      <c r="BL2331" s="1"/>
      <c r="BM2331" s="1"/>
      <c r="BN2331" s="1"/>
      <c r="BO2331" s="1"/>
      <c r="BP2331" s="1"/>
      <c r="BQ2331" s="1"/>
      <c r="BR2331" s="1"/>
      <c r="BS2331" s="1"/>
      <c r="BT2331" s="1"/>
      <c r="BU2331" s="1"/>
      <c r="BV2331" s="1"/>
      <c r="BW2331" s="1"/>
      <c r="BX2331" s="1"/>
    </row>
    <row r="2332" spans="1:76" s="202" customFormat="1" x14ac:dyDescent="0.2">
      <c r="A2332" s="30" t="s">
        <v>24</v>
      </c>
      <c r="B2332" s="303"/>
      <c r="C2332" s="25">
        <v>18</v>
      </c>
      <c r="D2332" s="20">
        <v>4</v>
      </c>
      <c r="E2332" s="25">
        <v>18</v>
      </c>
      <c r="F2332" s="20">
        <v>4</v>
      </c>
      <c r="G2332" s="21">
        <f t="shared" si="56"/>
        <v>0.14399999999999999</v>
      </c>
      <c r="H2332" s="22">
        <v>2011</v>
      </c>
      <c r="I2332" s="206" t="s">
        <v>23</v>
      </c>
      <c r="J2332" s="20">
        <v>28</v>
      </c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  <c r="AV2332" s="1"/>
      <c r="AW2332" s="1"/>
      <c r="AX2332" s="1"/>
      <c r="AY2332" s="1"/>
      <c r="AZ2332" s="1"/>
      <c r="BA2332" s="1"/>
      <c r="BB2332" s="1"/>
      <c r="BC2332" s="1"/>
      <c r="BD2332" s="1"/>
      <c r="BE2332" s="1"/>
      <c r="BF2332" s="1"/>
      <c r="BG2332" s="1"/>
      <c r="BH2332" s="1"/>
      <c r="BI2332" s="1"/>
      <c r="BJ2332" s="1"/>
      <c r="BK2332" s="1"/>
      <c r="BL2332" s="1"/>
      <c r="BM2332" s="1"/>
      <c r="BN2332" s="1"/>
      <c r="BO2332" s="1"/>
      <c r="BP2332" s="1"/>
      <c r="BQ2332" s="1"/>
      <c r="BR2332" s="1"/>
      <c r="BS2332" s="1"/>
      <c r="BT2332" s="1"/>
      <c r="BU2332" s="1"/>
      <c r="BV2332" s="1"/>
      <c r="BW2332" s="1"/>
      <c r="BX2332" s="1"/>
    </row>
    <row r="2333" spans="1:76" s="202" customFormat="1" x14ac:dyDescent="0.2">
      <c r="A2333" s="26" t="s">
        <v>1535</v>
      </c>
      <c r="B2333" s="303"/>
      <c r="C2333" s="25">
        <v>38</v>
      </c>
      <c r="D2333" s="20">
        <v>31</v>
      </c>
      <c r="E2333" s="25">
        <v>38</v>
      </c>
      <c r="F2333" s="20">
        <v>31</v>
      </c>
      <c r="G2333" s="21">
        <f t="shared" si="56"/>
        <v>2.3559999999999999</v>
      </c>
      <c r="H2333" s="22">
        <v>2011</v>
      </c>
      <c r="I2333" s="206" t="s">
        <v>23</v>
      </c>
      <c r="J2333" s="20">
        <v>28</v>
      </c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  <c r="AV2333" s="1"/>
      <c r="AW2333" s="1"/>
      <c r="AX2333" s="1"/>
      <c r="AY2333" s="1"/>
      <c r="AZ2333" s="1"/>
      <c r="BA2333" s="1"/>
      <c r="BB2333" s="1"/>
      <c r="BC2333" s="1"/>
      <c r="BD2333" s="1"/>
      <c r="BE2333" s="1"/>
      <c r="BF2333" s="1"/>
      <c r="BG2333" s="1"/>
      <c r="BH2333" s="1"/>
      <c r="BI2333" s="1"/>
      <c r="BJ2333" s="1"/>
      <c r="BK2333" s="1"/>
      <c r="BL2333" s="1"/>
      <c r="BM2333" s="1"/>
      <c r="BN2333" s="1"/>
      <c r="BO2333" s="1"/>
      <c r="BP2333" s="1"/>
      <c r="BQ2333" s="1"/>
      <c r="BR2333" s="1"/>
      <c r="BS2333" s="1"/>
      <c r="BT2333" s="1"/>
      <c r="BU2333" s="1"/>
      <c r="BV2333" s="1"/>
      <c r="BW2333" s="1"/>
      <c r="BX2333" s="1"/>
    </row>
    <row r="2334" spans="1:76" s="202" customFormat="1" x14ac:dyDescent="0.2">
      <c r="A2334" s="30" t="s">
        <v>24</v>
      </c>
      <c r="B2334" s="303"/>
      <c r="C2334" s="25">
        <v>38</v>
      </c>
      <c r="D2334" s="20">
        <v>31</v>
      </c>
      <c r="E2334" s="25">
        <v>32</v>
      </c>
      <c r="F2334" s="20">
        <v>31</v>
      </c>
      <c r="G2334" s="21">
        <f t="shared" si="56"/>
        <v>2.17</v>
      </c>
      <c r="H2334" s="22">
        <v>2011</v>
      </c>
      <c r="I2334" s="206" t="s">
        <v>23</v>
      </c>
      <c r="J2334" s="20">
        <v>28</v>
      </c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  <c r="AV2334" s="1"/>
      <c r="AW2334" s="1"/>
      <c r="AX2334" s="1"/>
      <c r="AY2334" s="1"/>
      <c r="AZ2334" s="1"/>
      <c r="BA2334" s="1"/>
      <c r="BB2334" s="1"/>
      <c r="BC2334" s="1"/>
      <c r="BD2334" s="1"/>
      <c r="BE2334" s="1"/>
      <c r="BF2334" s="1"/>
      <c r="BG2334" s="1"/>
      <c r="BH2334" s="1"/>
      <c r="BI2334" s="1"/>
      <c r="BJ2334" s="1"/>
      <c r="BK2334" s="1"/>
      <c r="BL2334" s="1"/>
      <c r="BM2334" s="1"/>
      <c r="BN2334" s="1"/>
      <c r="BO2334" s="1"/>
      <c r="BP2334" s="1"/>
      <c r="BQ2334" s="1"/>
      <c r="BR2334" s="1"/>
      <c r="BS2334" s="1"/>
      <c r="BT2334" s="1"/>
      <c r="BU2334" s="1"/>
      <c r="BV2334" s="1"/>
      <c r="BW2334" s="1"/>
      <c r="BX2334" s="1"/>
    </row>
    <row r="2335" spans="1:76" s="202" customFormat="1" x14ac:dyDescent="0.2">
      <c r="A2335" s="26" t="s">
        <v>1536</v>
      </c>
      <c r="B2335" s="303"/>
      <c r="C2335" s="25"/>
      <c r="D2335" s="20"/>
      <c r="E2335" s="25"/>
      <c r="F2335" s="20"/>
      <c r="G2335" s="21">
        <f t="shared" si="56"/>
        <v>0</v>
      </c>
      <c r="H2335" s="22"/>
      <c r="I2335" s="206" t="s">
        <v>23</v>
      </c>
      <c r="J2335" s="20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  <c r="AV2335" s="1"/>
      <c r="AW2335" s="1"/>
      <c r="AX2335" s="1"/>
      <c r="AY2335" s="1"/>
      <c r="AZ2335" s="1"/>
      <c r="BA2335" s="1"/>
      <c r="BB2335" s="1"/>
      <c r="BC2335" s="1"/>
      <c r="BD2335" s="1"/>
      <c r="BE2335" s="1"/>
      <c r="BF2335" s="1"/>
      <c r="BG2335" s="1"/>
      <c r="BH2335" s="1"/>
      <c r="BI2335" s="1"/>
      <c r="BJ2335" s="1"/>
      <c r="BK2335" s="1"/>
      <c r="BL2335" s="1"/>
      <c r="BM2335" s="1"/>
      <c r="BN2335" s="1"/>
      <c r="BO2335" s="1"/>
      <c r="BP2335" s="1"/>
      <c r="BQ2335" s="1"/>
      <c r="BR2335" s="1"/>
      <c r="BS2335" s="1"/>
      <c r="BT2335" s="1"/>
      <c r="BU2335" s="1"/>
      <c r="BV2335" s="1"/>
      <c r="BW2335" s="1"/>
      <c r="BX2335" s="1"/>
    </row>
    <row r="2336" spans="1:76" s="202" customFormat="1" x14ac:dyDescent="0.2">
      <c r="A2336" s="30" t="s">
        <v>24</v>
      </c>
      <c r="B2336" s="303"/>
      <c r="C2336" s="25">
        <v>18</v>
      </c>
      <c r="D2336" s="20">
        <v>2.5</v>
      </c>
      <c r="E2336" s="25">
        <v>18</v>
      </c>
      <c r="F2336" s="20">
        <v>2.5</v>
      </c>
      <c r="G2336" s="21">
        <f t="shared" si="56"/>
        <v>0.09</v>
      </c>
      <c r="H2336" s="22">
        <v>2011</v>
      </c>
      <c r="I2336" s="206" t="s">
        <v>23</v>
      </c>
      <c r="J2336" s="20">
        <v>28</v>
      </c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  <c r="AV2336" s="1"/>
      <c r="AW2336" s="1"/>
      <c r="AX2336" s="1"/>
      <c r="AY2336" s="1"/>
      <c r="AZ2336" s="1"/>
      <c r="BA2336" s="1"/>
      <c r="BB2336" s="1"/>
      <c r="BC2336" s="1"/>
      <c r="BD2336" s="1"/>
      <c r="BE2336" s="1"/>
      <c r="BF2336" s="1"/>
      <c r="BG2336" s="1"/>
      <c r="BH2336" s="1"/>
      <c r="BI2336" s="1"/>
      <c r="BJ2336" s="1"/>
      <c r="BK2336" s="1"/>
      <c r="BL2336" s="1"/>
      <c r="BM2336" s="1"/>
      <c r="BN2336" s="1"/>
      <c r="BO2336" s="1"/>
      <c r="BP2336" s="1"/>
      <c r="BQ2336" s="1"/>
      <c r="BR2336" s="1"/>
      <c r="BS2336" s="1"/>
      <c r="BT2336" s="1"/>
      <c r="BU2336" s="1"/>
      <c r="BV2336" s="1"/>
      <c r="BW2336" s="1"/>
      <c r="BX2336" s="1"/>
    </row>
    <row r="2337" spans="1:76" s="202" customFormat="1" x14ac:dyDescent="0.2">
      <c r="A2337" s="26" t="s">
        <v>1537</v>
      </c>
      <c r="B2337" s="303"/>
      <c r="C2337" s="25">
        <v>57</v>
      </c>
      <c r="D2337" s="20">
        <v>80</v>
      </c>
      <c r="E2337" s="25">
        <v>57</v>
      </c>
      <c r="F2337" s="20">
        <v>80</v>
      </c>
      <c r="G2337" s="21">
        <f t="shared" si="56"/>
        <v>9.120000000000001</v>
      </c>
      <c r="H2337" s="22">
        <v>2011</v>
      </c>
      <c r="I2337" s="206" t="s">
        <v>23</v>
      </c>
      <c r="J2337" s="20">
        <v>28</v>
      </c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1"/>
      <c r="AW2337" s="1"/>
      <c r="AX2337" s="1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  <c r="BI2337" s="1"/>
      <c r="BJ2337" s="1"/>
      <c r="BK2337" s="1"/>
      <c r="BL2337" s="1"/>
      <c r="BM2337" s="1"/>
      <c r="BN2337" s="1"/>
      <c r="BO2337" s="1"/>
      <c r="BP2337" s="1"/>
      <c r="BQ2337" s="1"/>
      <c r="BR2337" s="1"/>
      <c r="BS2337" s="1"/>
      <c r="BT2337" s="1"/>
      <c r="BU2337" s="1"/>
      <c r="BV2337" s="1"/>
      <c r="BW2337" s="1"/>
      <c r="BX2337" s="1"/>
    </row>
    <row r="2338" spans="1:76" s="202" customFormat="1" x14ac:dyDescent="0.2">
      <c r="A2338" s="30" t="s">
        <v>24</v>
      </c>
      <c r="B2338" s="303"/>
      <c r="C2338" s="25">
        <v>38</v>
      </c>
      <c r="D2338" s="20">
        <v>80</v>
      </c>
      <c r="E2338" s="25">
        <v>32</v>
      </c>
      <c r="F2338" s="20">
        <v>80</v>
      </c>
      <c r="G2338" s="21">
        <f t="shared" si="56"/>
        <v>5.6</v>
      </c>
      <c r="H2338" s="22">
        <v>2011</v>
      </c>
      <c r="I2338" s="206" t="s">
        <v>23</v>
      </c>
      <c r="J2338" s="20">
        <v>28</v>
      </c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  <c r="AV2338" s="1"/>
      <c r="AW2338" s="1"/>
      <c r="AX2338" s="1"/>
      <c r="AY2338" s="1"/>
      <c r="AZ2338" s="1"/>
      <c r="BA2338" s="1"/>
      <c r="BB2338" s="1"/>
      <c r="BC2338" s="1"/>
      <c r="BD2338" s="1"/>
      <c r="BE2338" s="1"/>
      <c r="BF2338" s="1"/>
      <c r="BG2338" s="1"/>
      <c r="BH2338" s="1"/>
      <c r="BI2338" s="1"/>
      <c r="BJ2338" s="1"/>
      <c r="BK2338" s="1"/>
      <c r="BL2338" s="1"/>
      <c r="BM2338" s="1"/>
      <c r="BN2338" s="1"/>
      <c r="BO2338" s="1"/>
      <c r="BP2338" s="1"/>
      <c r="BQ2338" s="1"/>
      <c r="BR2338" s="1"/>
      <c r="BS2338" s="1"/>
      <c r="BT2338" s="1"/>
      <c r="BU2338" s="1"/>
      <c r="BV2338" s="1"/>
      <c r="BW2338" s="1"/>
      <c r="BX2338" s="1"/>
    </row>
    <row r="2339" spans="1:76" s="202" customFormat="1" x14ac:dyDescent="0.2">
      <c r="A2339" s="26" t="s">
        <v>1538</v>
      </c>
      <c r="B2339" s="303"/>
      <c r="C2339" s="25"/>
      <c r="D2339" s="20"/>
      <c r="E2339" s="25"/>
      <c r="F2339" s="20"/>
      <c r="G2339" s="21">
        <f t="shared" si="56"/>
        <v>0</v>
      </c>
      <c r="H2339" s="22"/>
      <c r="I2339" s="206" t="s">
        <v>23</v>
      </c>
      <c r="J2339" s="20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  <c r="AV2339" s="1"/>
      <c r="AW2339" s="1"/>
      <c r="AX2339" s="1"/>
      <c r="AY2339" s="1"/>
      <c r="AZ2339" s="1"/>
      <c r="BA2339" s="1"/>
      <c r="BB2339" s="1"/>
      <c r="BC2339" s="1"/>
      <c r="BD2339" s="1"/>
      <c r="BE2339" s="1"/>
      <c r="BF2339" s="1"/>
      <c r="BG2339" s="1"/>
      <c r="BH2339" s="1"/>
      <c r="BI2339" s="1"/>
      <c r="BJ2339" s="1"/>
      <c r="BK2339" s="1"/>
      <c r="BL2339" s="1"/>
      <c r="BM2339" s="1"/>
      <c r="BN2339" s="1"/>
      <c r="BO2339" s="1"/>
      <c r="BP2339" s="1"/>
      <c r="BQ2339" s="1"/>
      <c r="BR2339" s="1"/>
      <c r="BS2339" s="1"/>
      <c r="BT2339" s="1"/>
      <c r="BU2339" s="1"/>
      <c r="BV2339" s="1"/>
      <c r="BW2339" s="1"/>
      <c r="BX2339" s="1"/>
    </row>
    <row r="2340" spans="1:76" s="202" customFormat="1" x14ac:dyDescent="0.2">
      <c r="A2340" s="30" t="s">
        <v>24</v>
      </c>
      <c r="B2340" s="303"/>
      <c r="C2340" s="25">
        <v>18</v>
      </c>
      <c r="D2340" s="20">
        <v>5</v>
      </c>
      <c r="E2340" s="25">
        <v>18</v>
      </c>
      <c r="F2340" s="20">
        <v>5</v>
      </c>
      <c r="G2340" s="21">
        <f t="shared" si="56"/>
        <v>0.18</v>
      </c>
      <c r="H2340" s="22">
        <v>2011</v>
      </c>
      <c r="I2340" s="206" t="s">
        <v>23</v>
      </c>
      <c r="J2340" s="20">
        <v>28</v>
      </c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  <c r="AV2340" s="1"/>
      <c r="AW2340" s="1"/>
      <c r="AX2340" s="1"/>
      <c r="AY2340" s="1"/>
      <c r="AZ2340" s="1"/>
      <c r="BA2340" s="1"/>
      <c r="BB2340" s="1"/>
      <c r="BC2340" s="1"/>
      <c r="BD2340" s="1"/>
      <c r="BE2340" s="1"/>
      <c r="BF2340" s="1"/>
      <c r="BG2340" s="1"/>
      <c r="BH2340" s="1"/>
      <c r="BI2340" s="1"/>
      <c r="BJ2340" s="1"/>
      <c r="BK2340" s="1"/>
      <c r="BL2340" s="1"/>
      <c r="BM2340" s="1"/>
      <c r="BN2340" s="1"/>
      <c r="BO2340" s="1"/>
      <c r="BP2340" s="1"/>
      <c r="BQ2340" s="1"/>
      <c r="BR2340" s="1"/>
      <c r="BS2340" s="1"/>
      <c r="BT2340" s="1"/>
      <c r="BU2340" s="1"/>
      <c r="BV2340" s="1"/>
      <c r="BW2340" s="1"/>
      <c r="BX2340" s="1"/>
    </row>
    <row r="2341" spans="1:76" s="202" customFormat="1" x14ac:dyDescent="0.2">
      <c r="A2341" s="26" t="s">
        <v>1539</v>
      </c>
      <c r="B2341" s="303"/>
      <c r="C2341" s="25"/>
      <c r="D2341" s="20"/>
      <c r="E2341" s="25"/>
      <c r="F2341" s="20"/>
      <c r="G2341" s="21">
        <f t="shared" si="56"/>
        <v>0</v>
      </c>
      <c r="H2341" s="22"/>
      <c r="I2341" s="206" t="s">
        <v>23</v>
      </c>
      <c r="J2341" s="20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  <c r="AV2341" s="1"/>
      <c r="AW2341" s="1"/>
      <c r="AX2341" s="1"/>
      <c r="AY2341" s="1"/>
      <c r="AZ2341" s="1"/>
      <c r="BA2341" s="1"/>
      <c r="BB2341" s="1"/>
      <c r="BC2341" s="1"/>
      <c r="BD2341" s="1"/>
      <c r="BE2341" s="1"/>
      <c r="BF2341" s="1"/>
      <c r="BG2341" s="1"/>
      <c r="BH2341" s="1"/>
      <c r="BI2341" s="1"/>
      <c r="BJ2341" s="1"/>
      <c r="BK2341" s="1"/>
      <c r="BL2341" s="1"/>
      <c r="BM2341" s="1"/>
      <c r="BN2341" s="1"/>
      <c r="BO2341" s="1"/>
      <c r="BP2341" s="1"/>
      <c r="BQ2341" s="1"/>
      <c r="BR2341" s="1"/>
      <c r="BS2341" s="1"/>
      <c r="BT2341" s="1"/>
      <c r="BU2341" s="1"/>
      <c r="BV2341" s="1"/>
      <c r="BW2341" s="1"/>
      <c r="BX2341" s="1"/>
    </row>
    <row r="2342" spans="1:76" s="202" customFormat="1" x14ac:dyDescent="0.2">
      <c r="A2342" s="30" t="s">
        <v>24</v>
      </c>
      <c r="B2342" s="303"/>
      <c r="C2342" s="25">
        <v>18</v>
      </c>
      <c r="D2342" s="20">
        <v>5</v>
      </c>
      <c r="E2342" s="25">
        <v>18</v>
      </c>
      <c r="F2342" s="20">
        <v>5</v>
      </c>
      <c r="G2342" s="21">
        <f t="shared" si="56"/>
        <v>0.18</v>
      </c>
      <c r="H2342" s="22">
        <v>2011</v>
      </c>
      <c r="I2342" s="206" t="s">
        <v>23</v>
      </c>
      <c r="J2342" s="20">
        <v>28</v>
      </c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  <c r="AV2342" s="1"/>
      <c r="AW2342" s="1"/>
      <c r="AX2342" s="1"/>
      <c r="AY2342" s="1"/>
      <c r="AZ2342" s="1"/>
      <c r="BA2342" s="1"/>
      <c r="BB2342" s="1"/>
      <c r="BC2342" s="1"/>
      <c r="BD2342" s="1"/>
      <c r="BE2342" s="1"/>
      <c r="BF2342" s="1"/>
      <c r="BG2342" s="1"/>
      <c r="BH2342" s="1"/>
      <c r="BI2342" s="1"/>
      <c r="BJ2342" s="1"/>
      <c r="BK2342" s="1"/>
      <c r="BL2342" s="1"/>
      <c r="BM2342" s="1"/>
      <c r="BN2342" s="1"/>
      <c r="BO2342" s="1"/>
      <c r="BP2342" s="1"/>
      <c r="BQ2342" s="1"/>
      <c r="BR2342" s="1"/>
      <c r="BS2342" s="1"/>
      <c r="BT2342" s="1"/>
      <c r="BU2342" s="1"/>
      <c r="BV2342" s="1"/>
      <c r="BW2342" s="1"/>
      <c r="BX2342" s="1"/>
    </row>
    <row r="2343" spans="1:76" s="202" customFormat="1" x14ac:dyDescent="0.2">
      <c r="A2343" s="26" t="s">
        <v>1540</v>
      </c>
      <c r="B2343" s="303"/>
      <c r="C2343" s="25"/>
      <c r="D2343" s="20"/>
      <c r="E2343" s="25"/>
      <c r="F2343" s="20"/>
      <c r="G2343" s="21">
        <f t="shared" si="56"/>
        <v>0</v>
      </c>
      <c r="H2343" s="22"/>
      <c r="I2343" s="206" t="s">
        <v>23</v>
      </c>
      <c r="J2343" s="20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  <c r="AV2343" s="1"/>
      <c r="AW2343" s="1"/>
      <c r="AX2343" s="1"/>
      <c r="AY2343" s="1"/>
      <c r="AZ2343" s="1"/>
      <c r="BA2343" s="1"/>
      <c r="BB2343" s="1"/>
      <c r="BC2343" s="1"/>
      <c r="BD2343" s="1"/>
      <c r="BE2343" s="1"/>
      <c r="BF2343" s="1"/>
      <c r="BG2343" s="1"/>
      <c r="BH2343" s="1"/>
      <c r="BI2343" s="1"/>
      <c r="BJ2343" s="1"/>
      <c r="BK2343" s="1"/>
      <c r="BL2343" s="1"/>
      <c r="BM2343" s="1"/>
      <c r="BN2343" s="1"/>
      <c r="BO2343" s="1"/>
      <c r="BP2343" s="1"/>
      <c r="BQ2343" s="1"/>
      <c r="BR2343" s="1"/>
      <c r="BS2343" s="1"/>
      <c r="BT2343" s="1"/>
      <c r="BU2343" s="1"/>
      <c r="BV2343" s="1"/>
      <c r="BW2343" s="1"/>
      <c r="BX2343" s="1"/>
    </row>
    <row r="2344" spans="1:76" s="202" customFormat="1" x14ac:dyDescent="0.2">
      <c r="A2344" s="30" t="s">
        <v>24</v>
      </c>
      <c r="B2344" s="303"/>
      <c r="C2344" s="25">
        <v>18</v>
      </c>
      <c r="D2344" s="20">
        <v>4</v>
      </c>
      <c r="E2344" s="25">
        <v>18</v>
      </c>
      <c r="F2344" s="20">
        <v>4</v>
      </c>
      <c r="G2344" s="21">
        <f t="shared" si="56"/>
        <v>0.14399999999999999</v>
      </c>
      <c r="H2344" s="22">
        <v>2011</v>
      </c>
      <c r="I2344" s="206" t="s">
        <v>23</v>
      </c>
      <c r="J2344" s="20">
        <v>28</v>
      </c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  <c r="AV2344" s="1"/>
      <c r="AW2344" s="1"/>
      <c r="AX2344" s="1"/>
      <c r="AY2344" s="1"/>
      <c r="AZ2344" s="1"/>
      <c r="BA2344" s="1"/>
      <c r="BB2344" s="1"/>
      <c r="BC2344" s="1"/>
      <c r="BD2344" s="1"/>
      <c r="BE2344" s="1"/>
      <c r="BF2344" s="1"/>
      <c r="BG2344" s="1"/>
      <c r="BH2344" s="1"/>
      <c r="BI2344" s="1"/>
      <c r="BJ2344" s="1"/>
      <c r="BK2344" s="1"/>
      <c r="BL2344" s="1"/>
      <c r="BM2344" s="1"/>
      <c r="BN2344" s="1"/>
      <c r="BO2344" s="1"/>
      <c r="BP2344" s="1"/>
      <c r="BQ2344" s="1"/>
      <c r="BR2344" s="1"/>
      <c r="BS2344" s="1"/>
      <c r="BT2344" s="1"/>
      <c r="BU2344" s="1"/>
      <c r="BV2344" s="1"/>
      <c r="BW2344" s="1"/>
      <c r="BX2344" s="1"/>
    </row>
    <row r="2345" spans="1:76" s="202" customFormat="1" x14ac:dyDescent="0.2">
      <c r="A2345" s="26" t="s">
        <v>1541</v>
      </c>
      <c r="B2345" s="303"/>
      <c r="C2345" s="25">
        <v>76</v>
      </c>
      <c r="D2345" s="20">
        <v>40</v>
      </c>
      <c r="E2345" s="25">
        <v>76</v>
      </c>
      <c r="F2345" s="20">
        <v>40</v>
      </c>
      <c r="G2345" s="21">
        <f t="shared" si="56"/>
        <v>6.08</v>
      </c>
      <c r="H2345" s="22">
        <v>2011</v>
      </c>
      <c r="I2345" s="206" t="s">
        <v>23</v>
      </c>
      <c r="J2345" s="20">
        <v>28</v>
      </c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  <c r="AV2345" s="1"/>
      <c r="AW2345" s="1"/>
      <c r="AX2345" s="1"/>
      <c r="AY2345" s="1"/>
      <c r="AZ2345" s="1"/>
      <c r="BA2345" s="1"/>
      <c r="BB2345" s="1"/>
      <c r="BC2345" s="1"/>
      <c r="BD2345" s="1"/>
      <c r="BE2345" s="1"/>
      <c r="BF2345" s="1"/>
      <c r="BG2345" s="1"/>
      <c r="BH2345" s="1"/>
      <c r="BI2345" s="1"/>
      <c r="BJ2345" s="1"/>
      <c r="BK2345" s="1"/>
      <c r="BL2345" s="1"/>
      <c r="BM2345" s="1"/>
      <c r="BN2345" s="1"/>
      <c r="BO2345" s="1"/>
      <c r="BP2345" s="1"/>
      <c r="BQ2345" s="1"/>
      <c r="BR2345" s="1"/>
      <c r="BS2345" s="1"/>
      <c r="BT2345" s="1"/>
      <c r="BU2345" s="1"/>
      <c r="BV2345" s="1"/>
      <c r="BW2345" s="1"/>
      <c r="BX2345" s="1"/>
    </row>
    <row r="2346" spans="1:76" s="202" customFormat="1" x14ac:dyDescent="0.2">
      <c r="A2346" s="30" t="s">
        <v>24</v>
      </c>
      <c r="B2346" s="303"/>
      <c r="C2346" s="25">
        <v>38</v>
      </c>
      <c r="D2346" s="20">
        <v>40</v>
      </c>
      <c r="E2346" s="25">
        <v>32</v>
      </c>
      <c r="F2346" s="20">
        <v>40</v>
      </c>
      <c r="G2346" s="21">
        <f t="shared" si="56"/>
        <v>2.8</v>
      </c>
      <c r="H2346" s="22">
        <v>2011</v>
      </c>
      <c r="I2346" s="206" t="s">
        <v>23</v>
      </c>
      <c r="J2346" s="20">
        <v>28</v>
      </c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  <c r="AV2346" s="1"/>
      <c r="AW2346" s="1"/>
      <c r="AX2346" s="1"/>
      <c r="AY2346" s="1"/>
      <c r="AZ2346" s="1"/>
      <c r="BA2346" s="1"/>
      <c r="BB2346" s="1"/>
      <c r="BC2346" s="1"/>
      <c r="BD2346" s="1"/>
      <c r="BE2346" s="1"/>
      <c r="BF2346" s="1"/>
      <c r="BG2346" s="1"/>
      <c r="BH2346" s="1"/>
      <c r="BI2346" s="1"/>
      <c r="BJ2346" s="1"/>
      <c r="BK2346" s="1"/>
      <c r="BL2346" s="1"/>
      <c r="BM2346" s="1"/>
      <c r="BN2346" s="1"/>
      <c r="BO2346" s="1"/>
      <c r="BP2346" s="1"/>
      <c r="BQ2346" s="1"/>
      <c r="BR2346" s="1"/>
      <c r="BS2346" s="1"/>
      <c r="BT2346" s="1"/>
      <c r="BU2346" s="1"/>
      <c r="BV2346" s="1"/>
      <c r="BW2346" s="1"/>
      <c r="BX2346" s="1"/>
    </row>
    <row r="2347" spans="1:76" s="1" customFormat="1" x14ac:dyDescent="0.2">
      <c r="A2347" s="25" t="s">
        <v>1542</v>
      </c>
      <c r="B2347" s="303"/>
      <c r="C2347" s="20">
        <v>76</v>
      </c>
      <c r="D2347" s="20">
        <v>172</v>
      </c>
      <c r="E2347" s="20">
        <v>76</v>
      </c>
      <c r="F2347" s="20">
        <v>172</v>
      </c>
      <c r="G2347" s="21">
        <f t="shared" si="56"/>
        <v>26.143999999999998</v>
      </c>
      <c r="H2347" s="22">
        <v>1966</v>
      </c>
      <c r="I2347" s="23" t="s">
        <v>23</v>
      </c>
      <c r="J2347" s="20">
        <v>100</v>
      </c>
    </row>
    <row r="2348" spans="1:76" s="1" customFormat="1" x14ac:dyDescent="0.2">
      <c r="A2348" s="30" t="s">
        <v>1543</v>
      </c>
      <c r="B2348" s="303"/>
      <c r="C2348" s="25">
        <v>57</v>
      </c>
      <c r="D2348" s="20">
        <v>228</v>
      </c>
      <c r="E2348" s="25">
        <v>32</v>
      </c>
      <c r="F2348" s="20">
        <v>228</v>
      </c>
      <c r="G2348" s="21">
        <f t="shared" si="56"/>
        <v>20.292000000000002</v>
      </c>
      <c r="H2348" s="22">
        <v>1966</v>
      </c>
      <c r="I2348" s="23" t="s">
        <v>23</v>
      </c>
      <c r="J2348" s="20">
        <v>100</v>
      </c>
    </row>
    <row r="2349" spans="1:76" s="202" customFormat="1" x14ac:dyDescent="0.2">
      <c r="A2349" s="30" t="s">
        <v>1544</v>
      </c>
      <c r="B2349" s="303"/>
      <c r="C2349" s="20"/>
      <c r="D2349" s="20"/>
      <c r="E2349" s="20"/>
      <c r="F2349" s="20"/>
      <c r="G2349" s="21">
        <f t="shared" si="56"/>
        <v>0</v>
      </c>
      <c r="H2349" s="22">
        <v>1966</v>
      </c>
      <c r="I2349" s="23" t="s">
        <v>23</v>
      </c>
      <c r="J2349" s="20">
        <v>100</v>
      </c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  <c r="AV2349" s="1"/>
      <c r="AW2349" s="1"/>
      <c r="AX2349" s="1"/>
      <c r="AY2349" s="1"/>
      <c r="AZ2349" s="1"/>
      <c r="BA2349" s="1"/>
      <c r="BB2349" s="1"/>
      <c r="BC2349" s="1"/>
      <c r="BD2349" s="1"/>
      <c r="BE2349" s="1"/>
      <c r="BF2349" s="1"/>
      <c r="BG2349" s="1"/>
      <c r="BH2349" s="1"/>
      <c r="BI2349" s="1"/>
      <c r="BJ2349" s="1"/>
      <c r="BK2349" s="1"/>
      <c r="BL2349" s="1"/>
      <c r="BM2349" s="1"/>
      <c r="BN2349" s="1"/>
      <c r="BO2349" s="1"/>
      <c r="BP2349" s="1"/>
      <c r="BQ2349" s="1"/>
      <c r="BR2349" s="1"/>
      <c r="BS2349" s="1"/>
      <c r="BT2349" s="1"/>
      <c r="BU2349" s="1"/>
      <c r="BV2349" s="1"/>
      <c r="BW2349" s="1"/>
      <c r="BX2349" s="1"/>
    </row>
    <row r="2350" spans="1:76" s="202" customFormat="1" x14ac:dyDescent="0.2">
      <c r="A2350" s="30" t="s">
        <v>1545</v>
      </c>
      <c r="B2350" s="303"/>
      <c r="C2350" s="20"/>
      <c r="D2350" s="20"/>
      <c r="E2350" s="20"/>
      <c r="F2350" s="20"/>
      <c r="G2350" s="21">
        <f t="shared" si="56"/>
        <v>0</v>
      </c>
      <c r="H2350" s="22">
        <v>1966</v>
      </c>
      <c r="I2350" s="23" t="s">
        <v>23</v>
      </c>
      <c r="J2350" s="20">
        <v>100</v>
      </c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  <c r="AV2350" s="1"/>
      <c r="AW2350" s="1"/>
      <c r="AX2350" s="1"/>
      <c r="AY2350" s="1"/>
      <c r="AZ2350" s="1"/>
      <c r="BA2350" s="1"/>
      <c r="BB2350" s="1"/>
      <c r="BC2350" s="1"/>
      <c r="BD2350" s="1"/>
      <c r="BE2350" s="1"/>
      <c r="BF2350" s="1"/>
      <c r="BG2350" s="1"/>
      <c r="BH2350" s="1"/>
      <c r="BI2350" s="1"/>
      <c r="BJ2350" s="1"/>
      <c r="BK2350" s="1"/>
      <c r="BL2350" s="1"/>
      <c r="BM2350" s="1"/>
      <c r="BN2350" s="1"/>
      <c r="BO2350" s="1"/>
      <c r="BP2350" s="1"/>
      <c r="BQ2350" s="1"/>
      <c r="BR2350" s="1"/>
      <c r="BS2350" s="1"/>
      <c r="BT2350" s="1"/>
      <c r="BU2350" s="1"/>
      <c r="BV2350" s="1"/>
      <c r="BW2350" s="1"/>
      <c r="BX2350" s="1"/>
    </row>
    <row r="2351" spans="1:76" s="202" customFormat="1" x14ac:dyDescent="0.2">
      <c r="A2351" s="30" t="s">
        <v>1546</v>
      </c>
      <c r="B2351" s="303"/>
      <c r="C2351" s="20"/>
      <c r="D2351" s="20"/>
      <c r="E2351" s="20"/>
      <c r="F2351" s="20"/>
      <c r="G2351" s="21">
        <f t="shared" si="56"/>
        <v>0</v>
      </c>
      <c r="H2351" s="22">
        <v>1966</v>
      </c>
      <c r="I2351" s="23" t="s">
        <v>23</v>
      </c>
      <c r="J2351" s="20">
        <v>100</v>
      </c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  <c r="AV2351" s="1"/>
      <c r="AW2351" s="1"/>
      <c r="AX2351" s="1"/>
      <c r="AY2351" s="1"/>
      <c r="AZ2351" s="1"/>
      <c r="BA2351" s="1"/>
      <c r="BB2351" s="1"/>
      <c r="BC2351" s="1"/>
      <c r="BD2351" s="1"/>
      <c r="BE2351" s="1"/>
      <c r="BF2351" s="1"/>
      <c r="BG2351" s="1"/>
      <c r="BH2351" s="1"/>
      <c r="BI2351" s="1"/>
      <c r="BJ2351" s="1"/>
      <c r="BK2351" s="1"/>
      <c r="BL2351" s="1"/>
      <c r="BM2351" s="1"/>
      <c r="BN2351" s="1"/>
      <c r="BO2351" s="1"/>
      <c r="BP2351" s="1"/>
      <c r="BQ2351" s="1"/>
      <c r="BR2351" s="1"/>
      <c r="BS2351" s="1"/>
      <c r="BT2351" s="1"/>
      <c r="BU2351" s="1"/>
      <c r="BV2351" s="1"/>
      <c r="BW2351" s="1"/>
      <c r="BX2351" s="1"/>
    </row>
    <row r="2352" spans="1:76" s="1" customFormat="1" x14ac:dyDescent="0.2">
      <c r="A2352" s="25" t="s">
        <v>1547</v>
      </c>
      <c r="B2352" s="303"/>
      <c r="C2352" s="20">
        <v>25</v>
      </c>
      <c r="D2352" s="20"/>
      <c r="E2352" s="20">
        <v>25</v>
      </c>
      <c r="F2352" s="20"/>
      <c r="G2352" s="21">
        <f t="shared" si="56"/>
        <v>0</v>
      </c>
      <c r="H2352" s="22">
        <v>1966</v>
      </c>
      <c r="I2352" s="23" t="s">
        <v>23</v>
      </c>
      <c r="J2352" s="20">
        <v>100</v>
      </c>
    </row>
    <row r="2353" spans="1:76" s="202" customFormat="1" x14ac:dyDescent="0.2">
      <c r="A2353" s="30" t="s">
        <v>24</v>
      </c>
      <c r="B2353" s="303"/>
      <c r="C2353" s="20">
        <v>18</v>
      </c>
      <c r="D2353" s="20">
        <v>5</v>
      </c>
      <c r="E2353" s="20"/>
      <c r="F2353" s="20"/>
      <c r="G2353" s="21">
        <f t="shared" si="56"/>
        <v>0.09</v>
      </c>
      <c r="H2353" s="22">
        <v>1966</v>
      </c>
      <c r="I2353" s="23" t="s">
        <v>23</v>
      </c>
      <c r="J2353" s="20">
        <v>100</v>
      </c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  <c r="AU2353" s="1"/>
      <c r="AV2353" s="1"/>
      <c r="AW2353" s="1"/>
      <c r="AX2353" s="1"/>
      <c r="AY2353" s="1"/>
      <c r="AZ2353" s="1"/>
      <c r="BA2353" s="1"/>
      <c r="BB2353" s="1"/>
      <c r="BC2353" s="1"/>
      <c r="BD2353" s="1"/>
      <c r="BE2353" s="1"/>
      <c r="BF2353" s="1"/>
      <c r="BG2353" s="1"/>
      <c r="BH2353" s="1"/>
      <c r="BI2353" s="1"/>
      <c r="BJ2353" s="1"/>
      <c r="BK2353" s="1"/>
      <c r="BL2353" s="1"/>
      <c r="BM2353" s="1"/>
      <c r="BN2353" s="1"/>
      <c r="BO2353" s="1"/>
      <c r="BP2353" s="1"/>
      <c r="BQ2353" s="1"/>
      <c r="BR2353" s="1"/>
      <c r="BS2353" s="1"/>
      <c r="BT2353" s="1"/>
      <c r="BU2353" s="1"/>
      <c r="BV2353" s="1"/>
      <c r="BW2353" s="1"/>
      <c r="BX2353" s="1"/>
    </row>
    <row r="2354" spans="1:76" s="202" customFormat="1" x14ac:dyDescent="0.2">
      <c r="A2354" s="25" t="s">
        <v>1548</v>
      </c>
      <c r="B2354" s="303"/>
      <c r="C2354" s="20">
        <v>57</v>
      </c>
      <c r="D2354" s="20">
        <v>10</v>
      </c>
      <c r="E2354" s="20">
        <v>57</v>
      </c>
      <c r="F2354" s="20">
        <v>10</v>
      </c>
      <c r="G2354" s="21">
        <f t="shared" si="56"/>
        <v>1.1400000000000001</v>
      </c>
      <c r="H2354" s="22">
        <v>1966</v>
      </c>
      <c r="I2354" s="23" t="s">
        <v>23</v>
      </c>
      <c r="J2354" s="20">
        <v>100</v>
      </c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  <c r="AU2354" s="1"/>
      <c r="AV2354" s="1"/>
      <c r="AW2354" s="1"/>
      <c r="AX2354" s="1"/>
      <c r="AY2354" s="1"/>
      <c r="AZ2354" s="1"/>
      <c r="BA2354" s="1"/>
      <c r="BB2354" s="1"/>
      <c r="BC2354" s="1"/>
      <c r="BD2354" s="1"/>
      <c r="BE2354" s="1"/>
      <c r="BF2354" s="1"/>
      <c r="BG2354" s="1"/>
      <c r="BH2354" s="1"/>
      <c r="BI2354" s="1"/>
      <c r="BJ2354" s="1"/>
      <c r="BK2354" s="1"/>
      <c r="BL2354" s="1"/>
      <c r="BM2354" s="1"/>
      <c r="BN2354" s="1"/>
      <c r="BO2354" s="1"/>
      <c r="BP2354" s="1"/>
      <c r="BQ2354" s="1"/>
      <c r="BR2354" s="1"/>
      <c r="BS2354" s="1"/>
      <c r="BT2354" s="1"/>
      <c r="BU2354" s="1"/>
      <c r="BV2354" s="1"/>
      <c r="BW2354" s="1"/>
      <c r="BX2354" s="1"/>
    </row>
    <row r="2355" spans="1:76" s="202" customFormat="1" x14ac:dyDescent="0.2">
      <c r="A2355" s="30" t="s">
        <v>24</v>
      </c>
      <c r="B2355" s="303"/>
      <c r="C2355" s="20">
        <v>18</v>
      </c>
      <c r="D2355" s="20">
        <v>10</v>
      </c>
      <c r="E2355" s="20">
        <v>18</v>
      </c>
      <c r="F2355" s="20">
        <v>10</v>
      </c>
      <c r="G2355" s="21">
        <f t="shared" si="56"/>
        <v>0.36</v>
      </c>
      <c r="H2355" s="22">
        <v>1966</v>
      </c>
      <c r="I2355" s="23" t="s">
        <v>23</v>
      </c>
      <c r="J2355" s="20">
        <v>100</v>
      </c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  <c r="AU2355" s="1"/>
      <c r="AV2355" s="1"/>
      <c r="AW2355" s="1"/>
      <c r="AX2355" s="1"/>
      <c r="AY2355" s="1"/>
      <c r="AZ2355" s="1"/>
      <c r="BA2355" s="1"/>
      <c r="BB2355" s="1"/>
      <c r="BC2355" s="1"/>
      <c r="BD2355" s="1"/>
      <c r="BE2355" s="1"/>
      <c r="BF2355" s="1"/>
      <c r="BG2355" s="1"/>
      <c r="BH2355" s="1"/>
      <c r="BI2355" s="1"/>
      <c r="BJ2355" s="1"/>
      <c r="BK2355" s="1"/>
      <c r="BL2355" s="1"/>
      <c r="BM2355" s="1"/>
      <c r="BN2355" s="1"/>
      <c r="BO2355" s="1"/>
      <c r="BP2355" s="1"/>
      <c r="BQ2355" s="1"/>
      <c r="BR2355" s="1"/>
      <c r="BS2355" s="1"/>
      <c r="BT2355" s="1"/>
      <c r="BU2355" s="1"/>
      <c r="BV2355" s="1"/>
      <c r="BW2355" s="1"/>
      <c r="BX2355" s="1"/>
    </row>
    <row r="2356" spans="1:76" s="202" customFormat="1" x14ac:dyDescent="0.2">
      <c r="A2356" s="30" t="s">
        <v>24</v>
      </c>
      <c r="B2356" s="303"/>
      <c r="C2356" s="20">
        <v>25</v>
      </c>
      <c r="D2356" s="20">
        <v>10</v>
      </c>
      <c r="E2356" s="20">
        <v>25</v>
      </c>
      <c r="F2356" s="20">
        <v>10</v>
      </c>
      <c r="G2356" s="21">
        <f t="shared" si="56"/>
        <v>0.5</v>
      </c>
      <c r="H2356" s="22">
        <v>1966</v>
      </c>
      <c r="I2356" s="23" t="s">
        <v>23</v>
      </c>
      <c r="J2356" s="20">
        <v>100</v>
      </c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  <c r="AV2356" s="1"/>
      <c r="AW2356" s="1"/>
      <c r="AX2356" s="1"/>
      <c r="AY2356" s="1"/>
      <c r="AZ2356" s="1"/>
      <c r="BA2356" s="1"/>
      <c r="BB2356" s="1"/>
      <c r="BC2356" s="1"/>
      <c r="BD2356" s="1"/>
      <c r="BE2356" s="1"/>
      <c r="BF2356" s="1"/>
      <c r="BG2356" s="1"/>
      <c r="BH2356" s="1"/>
      <c r="BI2356" s="1"/>
      <c r="BJ2356" s="1"/>
      <c r="BK2356" s="1"/>
      <c r="BL2356" s="1"/>
      <c r="BM2356" s="1"/>
      <c r="BN2356" s="1"/>
      <c r="BO2356" s="1"/>
      <c r="BP2356" s="1"/>
      <c r="BQ2356" s="1"/>
      <c r="BR2356" s="1"/>
      <c r="BS2356" s="1"/>
      <c r="BT2356" s="1"/>
      <c r="BU2356" s="1"/>
      <c r="BV2356" s="1"/>
      <c r="BW2356" s="1"/>
      <c r="BX2356" s="1"/>
    </row>
    <row r="2357" spans="1:76" s="202" customFormat="1" x14ac:dyDescent="0.2">
      <c r="A2357" s="30" t="s">
        <v>24</v>
      </c>
      <c r="B2357" s="304"/>
      <c r="C2357" s="20">
        <v>32</v>
      </c>
      <c r="D2357" s="20">
        <v>2</v>
      </c>
      <c r="E2357" s="20">
        <v>25</v>
      </c>
      <c r="F2357" s="20">
        <v>2</v>
      </c>
      <c r="G2357" s="21">
        <f t="shared" si="56"/>
        <v>0.114</v>
      </c>
      <c r="H2357" s="22">
        <v>1966</v>
      </c>
      <c r="I2357" s="23" t="s">
        <v>23</v>
      </c>
      <c r="J2357" s="20">
        <v>100</v>
      </c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  <c r="AV2357" s="1"/>
      <c r="AW2357" s="1"/>
      <c r="AX2357" s="1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  <c r="BI2357" s="1"/>
      <c r="BJ2357" s="1"/>
      <c r="BK2357" s="1"/>
      <c r="BL2357" s="1"/>
      <c r="BM2357" s="1"/>
      <c r="BN2357" s="1"/>
      <c r="BO2357" s="1"/>
      <c r="BP2357" s="1"/>
      <c r="BQ2357" s="1"/>
      <c r="BR2357" s="1"/>
      <c r="BS2357" s="1"/>
      <c r="BT2357" s="1"/>
      <c r="BU2357" s="1"/>
      <c r="BV2357" s="1"/>
      <c r="BW2357" s="1"/>
      <c r="BX2357" s="1"/>
    </row>
    <row r="2358" spans="1:76" s="1" customFormat="1" x14ac:dyDescent="0.2">
      <c r="A2358" s="25" t="s">
        <v>1549</v>
      </c>
      <c r="B2358" s="294" t="s">
        <v>20</v>
      </c>
      <c r="C2358" s="20">
        <v>159</v>
      </c>
      <c r="D2358" s="20">
        <v>50</v>
      </c>
      <c r="E2358" s="20">
        <v>159</v>
      </c>
      <c r="F2358" s="20">
        <v>50</v>
      </c>
      <c r="G2358" s="21">
        <f t="shared" si="56"/>
        <v>15.9</v>
      </c>
      <c r="H2358" s="22">
        <v>1966</v>
      </c>
      <c r="I2358" s="22" t="s">
        <v>23</v>
      </c>
      <c r="J2358" s="20">
        <v>100</v>
      </c>
    </row>
    <row r="2359" spans="1:76" x14ac:dyDescent="0.2">
      <c r="A2359" s="30" t="s">
        <v>24</v>
      </c>
      <c r="B2359" s="316"/>
      <c r="C2359" s="20">
        <v>108</v>
      </c>
      <c r="D2359" s="20">
        <v>50</v>
      </c>
      <c r="E2359" s="20">
        <v>45</v>
      </c>
      <c r="F2359" s="20">
        <v>50</v>
      </c>
      <c r="G2359" s="21">
        <f t="shared" si="56"/>
        <v>7.65</v>
      </c>
      <c r="H2359" s="22">
        <v>1966</v>
      </c>
      <c r="I2359" s="22" t="s">
        <v>23</v>
      </c>
      <c r="J2359" s="20">
        <v>100</v>
      </c>
    </row>
    <row r="2360" spans="1:76" x14ac:dyDescent="0.2">
      <c r="A2360" s="25" t="s">
        <v>1550</v>
      </c>
      <c r="B2360" s="316"/>
      <c r="C2360" s="20">
        <v>108</v>
      </c>
      <c r="D2360" s="20">
        <v>103.1</v>
      </c>
      <c r="E2360" s="20">
        <v>108</v>
      </c>
      <c r="F2360" s="20">
        <v>103.1</v>
      </c>
      <c r="G2360" s="21">
        <f t="shared" si="56"/>
        <v>22.269599999999997</v>
      </c>
      <c r="H2360" s="22">
        <v>2018</v>
      </c>
      <c r="I2360" s="23" t="s">
        <v>23</v>
      </c>
      <c r="J2360" s="20">
        <v>0</v>
      </c>
    </row>
    <row r="2361" spans="1:76" x14ac:dyDescent="0.2">
      <c r="A2361" s="30" t="s">
        <v>24</v>
      </c>
      <c r="B2361" s="316"/>
      <c r="C2361" s="20">
        <v>89</v>
      </c>
      <c r="D2361" s="20">
        <v>103.1</v>
      </c>
      <c r="E2361" s="20">
        <v>57</v>
      </c>
      <c r="F2361" s="20">
        <v>103.1</v>
      </c>
      <c r="G2361" s="21">
        <f t="shared" si="56"/>
        <v>15.052599999999998</v>
      </c>
      <c r="H2361" s="22">
        <v>2018</v>
      </c>
      <c r="I2361" s="23" t="s">
        <v>23</v>
      </c>
      <c r="J2361" s="20">
        <v>0</v>
      </c>
    </row>
    <row r="2362" spans="1:76" x14ac:dyDescent="0.2">
      <c r="A2362" s="25" t="s">
        <v>1550</v>
      </c>
      <c r="B2362" s="316"/>
      <c r="C2362" s="20">
        <v>108</v>
      </c>
      <c r="D2362" s="20">
        <v>4.9000000000000004</v>
      </c>
      <c r="E2362" s="20">
        <v>108</v>
      </c>
      <c r="F2362" s="20">
        <v>4.9000000000000004</v>
      </c>
      <c r="G2362" s="21">
        <f t="shared" si="56"/>
        <v>1.0584</v>
      </c>
      <c r="H2362" s="22">
        <v>2018</v>
      </c>
      <c r="I2362" s="23" t="s">
        <v>33</v>
      </c>
      <c r="J2362" s="20">
        <v>0</v>
      </c>
    </row>
    <row r="2363" spans="1:76" x14ac:dyDescent="0.2">
      <c r="A2363" s="30" t="s">
        <v>24</v>
      </c>
      <c r="B2363" s="316"/>
      <c r="C2363" s="20">
        <v>89</v>
      </c>
      <c r="D2363" s="20">
        <v>4.9000000000000004</v>
      </c>
      <c r="E2363" s="20">
        <v>57</v>
      </c>
      <c r="F2363" s="20">
        <v>4.9000000000000004</v>
      </c>
      <c r="G2363" s="21">
        <f t="shared" si="56"/>
        <v>0.71540000000000004</v>
      </c>
      <c r="H2363" s="22">
        <v>2018</v>
      </c>
      <c r="I2363" s="23" t="s">
        <v>33</v>
      </c>
      <c r="J2363" s="20">
        <v>0</v>
      </c>
    </row>
    <row r="2364" spans="1:76" x14ac:dyDescent="0.2">
      <c r="A2364" s="25" t="s">
        <v>1551</v>
      </c>
      <c r="B2364" s="316"/>
      <c r="C2364" s="20">
        <v>159</v>
      </c>
      <c r="D2364" s="20">
        <v>362</v>
      </c>
      <c r="E2364" s="20">
        <v>159</v>
      </c>
      <c r="F2364" s="20">
        <v>362</v>
      </c>
      <c r="G2364" s="21">
        <f t="shared" si="56"/>
        <v>115.116</v>
      </c>
      <c r="H2364" s="22">
        <v>1966</v>
      </c>
      <c r="I2364" s="23" t="s">
        <v>23</v>
      </c>
      <c r="J2364" s="20">
        <v>100</v>
      </c>
    </row>
    <row r="2365" spans="1:76" x14ac:dyDescent="0.2">
      <c r="A2365" s="30" t="s">
        <v>24</v>
      </c>
      <c r="B2365" s="316"/>
      <c r="C2365" s="20">
        <v>108</v>
      </c>
      <c r="D2365" s="20">
        <v>362</v>
      </c>
      <c r="E2365" s="20">
        <v>45</v>
      </c>
      <c r="F2365" s="20">
        <v>362</v>
      </c>
      <c r="G2365" s="21">
        <f t="shared" si="56"/>
        <v>55.385999999999996</v>
      </c>
      <c r="H2365" s="22">
        <v>1966</v>
      </c>
      <c r="I2365" s="23" t="s">
        <v>23</v>
      </c>
      <c r="J2365" s="20">
        <v>100</v>
      </c>
    </row>
    <row r="2366" spans="1:76" x14ac:dyDescent="0.2">
      <c r="A2366" s="25" t="s">
        <v>1552</v>
      </c>
      <c r="B2366" s="316"/>
      <c r="C2366" s="20">
        <v>89</v>
      </c>
      <c r="D2366" s="20">
        <v>85</v>
      </c>
      <c r="E2366" s="20">
        <v>89</v>
      </c>
      <c r="F2366" s="20">
        <v>85</v>
      </c>
      <c r="G2366" s="21">
        <f t="shared" si="56"/>
        <v>15.129999999999999</v>
      </c>
      <c r="H2366" s="22">
        <v>1966</v>
      </c>
      <c r="I2366" s="23" t="s">
        <v>23</v>
      </c>
      <c r="J2366" s="20">
        <v>100</v>
      </c>
    </row>
    <row r="2367" spans="1:76" x14ac:dyDescent="0.2">
      <c r="A2367" s="30" t="s">
        <v>24</v>
      </c>
      <c r="B2367" s="316"/>
      <c r="C2367" s="20">
        <v>57</v>
      </c>
      <c r="D2367" s="20">
        <v>85</v>
      </c>
      <c r="E2367" s="20">
        <v>57</v>
      </c>
      <c r="F2367" s="20">
        <v>85</v>
      </c>
      <c r="G2367" s="21">
        <f t="shared" si="56"/>
        <v>9.69</v>
      </c>
      <c r="H2367" s="22">
        <v>1966</v>
      </c>
      <c r="I2367" s="23" t="s">
        <v>23</v>
      </c>
      <c r="J2367" s="20">
        <v>100</v>
      </c>
    </row>
    <row r="2368" spans="1:76" x14ac:dyDescent="0.2">
      <c r="A2368" s="25" t="s">
        <v>1553</v>
      </c>
      <c r="B2368" s="316"/>
      <c r="C2368" s="20">
        <v>76</v>
      </c>
      <c r="D2368" s="20">
        <v>38</v>
      </c>
      <c r="E2368" s="20">
        <v>76</v>
      </c>
      <c r="F2368" s="20">
        <v>38</v>
      </c>
      <c r="G2368" s="21">
        <f t="shared" si="56"/>
        <v>5.7759999999999998</v>
      </c>
      <c r="H2368" s="22">
        <v>1966</v>
      </c>
      <c r="I2368" s="23" t="s">
        <v>23</v>
      </c>
      <c r="J2368" s="20">
        <v>100</v>
      </c>
    </row>
    <row r="2369" spans="1:76" x14ac:dyDescent="0.2">
      <c r="A2369" s="30" t="s">
        <v>24</v>
      </c>
      <c r="B2369" s="316"/>
      <c r="C2369" s="20">
        <v>57</v>
      </c>
      <c r="D2369" s="20">
        <v>38</v>
      </c>
      <c r="E2369" s="20">
        <v>57</v>
      </c>
      <c r="F2369" s="20">
        <v>38</v>
      </c>
      <c r="G2369" s="21">
        <f t="shared" si="56"/>
        <v>4.3319999999999999</v>
      </c>
      <c r="H2369" s="22">
        <v>1966</v>
      </c>
      <c r="I2369" s="23" t="s">
        <v>23</v>
      </c>
      <c r="J2369" s="20">
        <v>100</v>
      </c>
    </row>
    <row r="2370" spans="1:76" x14ac:dyDescent="0.2">
      <c r="A2370" s="25" t="s">
        <v>1554</v>
      </c>
      <c r="B2370" s="316"/>
      <c r="C2370" s="20">
        <v>76</v>
      </c>
      <c r="D2370" s="20">
        <v>25</v>
      </c>
      <c r="E2370" s="20">
        <v>76</v>
      </c>
      <c r="F2370" s="20">
        <v>25</v>
      </c>
      <c r="G2370" s="21">
        <f t="shared" si="56"/>
        <v>3.8</v>
      </c>
      <c r="H2370" s="22">
        <v>1966</v>
      </c>
      <c r="I2370" s="23" t="s">
        <v>23</v>
      </c>
      <c r="J2370" s="20">
        <v>100</v>
      </c>
    </row>
    <row r="2371" spans="1:76" x14ac:dyDescent="0.2">
      <c r="A2371" s="30" t="s">
        <v>24</v>
      </c>
      <c r="B2371" s="295"/>
      <c r="C2371" s="20">
        <v>57</v>
      </c>
      <c r="D2371" s="20">
        <v>25</v>
      </c>
      <c r="E2371" s="20">
        <v>57</v>
      </c>
      <c r="F2371" s="20">
        <v>25</v>
      </c>
      <c r="G2371" s="21">
        <f t="shared" si="56"/>
        <v>2.85</v>
      </c>
      <c r="H2371" s="22">
        <v>1966</v>
      </c>
      <c r="I2371" s="23" t="s">
        <v>23</v>
      </c>
      <c r="J2371" s="20">
        <v>100</v>
      </c>
    </row>
    <row r="2372" spans="1:76" x14ac:dyDescent="0.2">
      <c r="A2372" s="25" t="s">
        <v>1555</v>
      </c>
      <c r="B2372" s="294" t="s">
        <v>57</v>
      </c>
      <c r="C2372" s="20">
        <v>76</v>
      </c>
      <c r="D2372" s="20">
        <v>30</v>
      </c>
      <c r="E2372" s="20">
        <v>76</v>
      </c>
      <c r="F2372" s="20">
        <v>30</v>
      </c>
      <c r="G2372" s="21">
        <f t="shared" si="56"/>
        <v>4.5599999999999996</v>
      </c>
      <c r="H2372" s="22">
        <v>1984</v>
      </c>
      <c r="I2372" s="23" t="s">
        <v>23</v>
      </c>
      <c r="J2372" s="20">
        <v>100</v>
      </c>
    </row>
    <row r="2373" spans="1:76" x14ac:dyDescent="0.2">
      <c r="A2373" s="30" t="s">
        <v>24</v>
      </c>
      <c r="B2373" s="295"/>
      <c r="C2373" s="20">
        <v>76</v>
      </c>
      <c r="D2373" s="20">
        <v>30</v>
      </c>
      <c r="E2373" s="20">
        <v>76</v>
      </c>
      <c r="F2373" s="20">
        <v>30</v>
      </c>
      <c r="G2373" s="21">
        <f t="shared" si="56"/>
        <v>4.5599999999999996</v>
      </c>
      <c r="H2373" s="22">
        <v>1984</v>
      </c>
      <c r="I2373" s="23" t="s">
        <v>23</v>
      </c>
      <c r="J2373" s="20">
        <v>100</v>
      </c>
    </row>
    <row r="2374" spans="1:76" x14ac:dyDescent="0.2">
      <c r="A2374" s="26"/>
      <c r="B2374" s="26"/>
      <c r="C2374" s="20"/>
      <c r="D2374" s="20"/>
      <c r="E2374" s="20"/>
      <c r="F2374" s="20"/>
      <c r="G2374" s="21">
        <f t="shared" si="56"/>
        <v>0</v>
      </c>
      <c r="H2374" s="22"/>
      <c r="I2374" s="23"/>
      <c r="J2374" s="42"/>
    </row>
    <row r="2375" spans="1:76" x14ac:dyDescent="0.2">
      <c r="A2375" s="265"/>
      <c r="B2375" s="265"/>
      <c r="C2375" s="20"/>
      <c r="D2375" s="20"/>
      <c r="E2375" s="20"/>
      <c r="F2375" s="20"/>
      <c r="G2375" s="21">
        <f t="shared" si="56"/>
        <v>0</v>
      </c>
      <c r="H2375" s="22"/>
      <c r="I2375" s="23"/>
      <c r="J2375" s="42"/>
    </row>
    <row r="2376" spans="1:76" s="36" customFormat="1" x14ac:dyDescent="0.2">
      <c r="A2376" s="31" t="s">
        <v>58</v>
      </c>
      <c r="B2376" s="31"/>
      <c r="C2376" s="39"/>
      <c r="D2376" s="39">
        <f>SUM(D2209:D2375)</f>
        <v>8698.1500000000015</v>
      </c>
      <c r="E2376" s="39"/>
      <c r="F2376" s="39">
        <f>SUM(F2209:F2375)</f>
        <v>8618.1500000000015</v>
      </c>
      <c r="G2376" s="39">
        <f>SUM(G2209:G2375)</f>
        <v>1996.4401999999993</v>
      </c>
      <c r="H2376" s="39"/>
      <c r="I2376" s="39"/>
      <c r="J2376" s="38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  <c r="AU2376" s="1"/>
      <c r="AV2376" s="1"/>
      <c r="AW2376" s="1"/>
      <c r="AX2376" s="1"/>
      <c r="AY2376" s="1"/>
      <c r="AZ2376" s="1"/>
      <c r="BA2376" s="1"/>
      <c r="BB2376" s="1"/>
      <c r="BC2376" s="1"/>
      <c r="BD2376" s="1"/>
      <c r="BE2376" s="1"/>
      <c r="BF2376" s="1"/>
      <c r="BG2376" s="1"/>
      <c r="BH2376" s="1"/>
      <c r="BI2376" s="1"/>
      <c r="BJ2376" s="1"/>
      <c r="BK2376" s="1"/>
      <c r="BL2376" s="1"/>
      <c r="BM2376" s="1"/>
      <c r="BN2376" s="1"/>
      <c r="BO2376" s="1"/>
      <c r="BP2376" s="1"/>
      <c r="BQ2376" s="1"/>
      <c r="BR2376" s="1"/>
      <c r="BS2376" s="1"/>
      <c r="BT2376" s="1"/>
      <c r="BU2376" s="1"/>
      <c r="BV2376" s="1"/>
      <c r="BW2376" s="1"/>
      <c r="BX2376" s="1"/>
    </row>
    <row r="2377" spans="1:76" s="36" customFormat="1" x14ac:dyDescent="0.2">
      <c r="A2377" s="37" t="s">
        <v>59</v>
      </c>
      <c r="B2377" s="37"/>
      <c r="C2377" s="39"/>
      <c r="D2377" s="39"/>
      <c r="E2377" s="39"/>
      <c r="F2377" s="39"/>
      <c r="G2377" s="39"/>
      <c r="H2377" s="39"/>
      <c r="I2377" s="39"/>
      <c r="J2377" s="38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  <c r="AU2377" s="1"/>
      <c r="AV2377" s="1"/>
      <c r="AW2377" s="1"/>
      <c r="AX2377" s="1"/>
      <c r="AY2377" s="1"/>
      <c r="AZ2377" s="1"/>
      <c r="BA2377" s="1"/>
      <c r="BB2377" s="1"/>
      <c r="BC2377" s="1"/>
      <c r="BD2377" s="1"/>
      <c r="BE2377" s="1"/>
      <c r="BF2377" s="1"/>
      <c r="BG2377" s="1"/>
      <c r="BH2377" s="1"/>
      <c r="BI2377" s="1"/>
      <c r="BJ2377" s="1"/>
      <c r="BK2377" s="1"/>
      <c r="BL2377" s="1"/>
      <c r="BM2377" s="1"/>
      <c r="BN2377" s="1"/>
      <c r="BO2377" s="1"/>
      <c r="BP2377" s="1"/>
      <c r="BQ2377" s="1"/>
      <c r="BR2377" s="1"/>
      <c r="BS2377" s="1"/>
      <c r="BT2377" s="1"/>
      <c r="BU2377" s="1"/>
      <c r="BV2377" s="1"/>
      <c r="BW2377" s="1"/>
      <c r="BX2377" s="1"/>
    </row>
    <row r="2378" spans="1:76" s="36" customFormat="1" x14ac:dyDescent="0.2">
      <c r="A2378" s="37" t="s">
        <v>60</v>
      </c>
      <c r="B2378" s="37"/>
      <c r="C2378" s="39"/>
      <c r="D2378" s="39">
        <f>D2376-D2379</f>
        <v>5204.5500000000011</v>
      </c>
      <c r="E2378" s="39"/>
      <c r="F2378" s="39">
        <f>F2376-F2379</f>
        <v>5204.5500000000011</v>
      </c>
      <c r="G2378" s="39"/>
      <c r="H2378" s="39"/>
      <c r="I2378" s="39"/>
      <c r="J2378" s="38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  <c r="AU2378" s="1"/>
      <c r="AV2378" s="1"/>
      <c r="AW2378" s="1"/>
      <c r="AX2378" s="1"/>
      <c r="AY2378" s="1"/>
      <c r="AZ2378" s="1"/>
      <c r="BA2378" s="1"/>
      <c r="BB2378" s="1"/>
      <c r="BC2378" s="1"/>
      <c r="BD2378" s="1"/>
      <c r="BE2378" s="1"/>
      <c r="BF2378" s="1"/>
      <c r="BG2378" s="1"/>
      <c r="BH2378" s="1"/>
      <c r="BI2378" s="1"/>
      <c r="BJ2378" s="1"/>
      <c r="BK2378" s="1"/>
      <c r="BL2378" s="1"/>
      <c r="BM2378" s="1"/>
      <c r="BN2378" s="1"/>
      <c r="BO2378" s="1"/>
      <c r="BP2378" s="1"/>
      <c r="BQ2378" s="1"/>
      <c r="BR2378" s="1"/>
      <c r="BS2378" s="1"/>
      <c r="BT2378" s="1"/>
      <c r="BU2378" s="1"/>
      <c r="BV2378" s="1"/>
      <c r="BW2378" s="1"/>
      <c r="BX2378" s="1"/>
    </row>
    <row r="2379" spans="1:76" s="36" customFormat="1" x14ac:dyDescent="0.2">
      <c r="A2379" s="37" t="s">
        <v>24</v>
      </c>
      <c r="B2379" s="37"/>
      <c r="C2379" s="39"/>
      <c r="D2379" s="39">
        <f>SUMIF($A$2209:$A$2375,"ГВС",D2209:D2375)</f>
        <v>3493.6</v>
      </c>
      <c r="E2379" s="39"/>
      <c r="F2379" s="39">
        <f>SUMIF($A$2209:$A$2375,"ГВС",F2209:F2375)</f>
        <v>3413.6</v>
      </c>
      <c r="G2379" s="39"/>
      <c r="H2379" s="39"/>
      <c r="I2379" s="39"/>
      <c r="J2379" s="38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  <c r="AQ2379" s="1"/>
      <c r="AR2379" s="1"/>
      <c r="AS2379" s="1"/>
      <c r="AT2379" s="1"/>
      <c r="AU2379" s="1"/>
      <c r="AV2379" s="1"/>
      <c r="AW2379" s="1"/>
      <c r="AX2379" s="1"/>
      <c r="AY2379" s="1"/>
      <c r="AZ2379" s="1"/>
      <c r="BA2379" s="1"/>
      <c r="BB2379" s="1"/>
      <c r="BC2379" s="1"/>
      <c r="BD2379" s="1"/>
      <c r="BE2379" s="1"/>
      <c r="BF2379" s="1"/>
      <c r="BG2379" s="1"/>
      <c r="BH2379" s="1"/>
      <c r="BI2379" s="1"/>
      <c r="BJ2379" s="1"/>
      <c r="BK2379" s="1"/>
      <c r="BL2379" s="1"/>
      <c r="BM2379" s="1"/>
      <c r="BN2379" s="1"/>
      <c r="BO2379" s="1"/>
      <c r="BP2379" s="1"/>
      <c r="BQ2379" s="1"/>
      <c r="BR2379" s="1"/>
      <c r="BS2379" s="1"/>
      <c r="BT2379" s="1"/>
      <c r="BU2379" s="1"/>
      <c r="BV2379" s="1"/>
      <c r="BW2379" s="1"/>
      <c r="BX2379" s="1"/>
    </row>
    <row r="2380" spans="1:76" s="36" customFormat="1" x14ac:dyDescent="0.2">
      <c r="A2380" s="31" t="s">
        <v>61</v>
      </c>
      <c r="B2380" s="40"/>
      <c r="C2380" s="291">
        <f>D2376+F2376</f>
        <v>17316.300000000003</v>
      </c>
      <c r="D2380" s="292"/>
      <c r="E2380" s="292"/>
      <c r="F2380" s="293"/>
      <c r="G2380" s="50"/>
      <c r="H2380" s="39"/>
      <c r="I2380" s="39"/>
      <c r="J2380" s="42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  <c r="AU2380" s="1"/>
      <c r="AV2380" s="1"/>
      <c r="AW2380" s="1"/>
      <c r="AX2380" s="1"/>
      <c r="AY2380" s="1"/>
      <c r="AZ2380" s="1"/>
      <c r="BA2380" s="1"/>
      <c r="BB2380" s="1"/>
      <c r="BC2380" s="1"/>
      <c r="BD2380" s="1"/>
      <c r="BE2380" s="1"/>
      <c r="BF2380" s="1"/>
      <c r="BG2380" s="1"/>
      <c r="BH2380" s="1"/>
      <c r="BI2380" s="1"/>
      <c r="BJ2380" s="1"/>
      <c r="BK2380" s="1"/>
      <c r="BL2380" s="1"/>
      <c r="BM2380" s="1"/>
      <c r="BN2380" s="1"/>
      <c r="BO2380" s="1"/>
      <c r="BP2380" s="1"/>
      <c r="BQ2380" s="1"/>
      <c r="BR2380" s="1"/>
      <c r="BS2380" s="1"/>
      <c r="BT2380" s="1"/>
      <c r="BU2380" s="1"/>
      <c r="BV2380" s="1"/>
      <c r="BW2380" s="1"/>
      <c r="BX2380" s="1"/>
    </row>
    <row r="2383" spans="1:76" x14ac:dyDescent="0.2">
      <c r="A2383" s="2"/>
      <c r="B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/>
      <c r="AQ2383" s="2"/>
      <c r="AR2383" s="2"/>
      <c r="AS2383" s="2"/>
      <c r="AT2383" s="2"/>
      <c r="AU2383" s="2"/>
      <c r="AV2383" s="2"/>
      <c r="AW2383" s="2"/>
      <c r="AX2383" s="2"/>
      <c r="AY2383" s="2"/>
      <c r="AZ2383" s="2"/>
      <c r="BA2383" s="2"/>
      <c r="BB2383" s="2"/>
      <c r="BC2383" s="2"/>
      <c r="BD2383" s="2"/>
      <c r="BE2383" s="2"/>
      <c r="BF2383" s="2"/>
      <c r="BG2383" s="2"/>
      <c r="BH2383" s="2"/>
      <c r="BI2383" s="2"/>
      <c r="BJ2383" s="2"/>
      <c r="BK2383" s="2"/>
      <c r="BL2383" s="2"/>
      <c r="BM2383" s="2"/>
      <c r="BN2383" s="2"/>
      <c r="BO2383" s="2"/>
      <c r="BP2383" s="2"/>
      <c r="BQ2383" s="2"/>
      <c r="BR2383" s="2"/>
      <c r="BS2383" s="2"/>
      <c r="BT2383" s="2"/>
      <c r="BU2383" s="2"/>
      <c r="BV2383" s="2"/>
      <c r="BW2383" s="2"/>
      <c r="BX2383" s="2"/>
    </row>
    <row r="2384" spans="1:76" x14ac:dyDescent="0.2">
      <c r="A2384" s="2"/>
      <c r="B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/>
      <c r="AQ2384" s="2"/>
      <c r="AR2384" s="2"/>
      <c r="AS2384" s="2"/>
      <c r="AT2384" s="2"/>
      <c r="AU2384" s="2"/>
      <c r="AV2384" s="2"/>
      <c r="AW2384" s="2"/>
      <c r="AX2384" s="2"/>
      <c r="AY2384" s="2"/>
      <c r="AZ2384" s="2"/>
      <c r="BA2384" s="2"/>
      <c r="BB2384" s="2"/>
      <c r="BC2384" s="2"/>
      <c r="BD2384" s="2"/>
      <c r="BE2384" s="2"/>
      <c r="BF2384" s="2"/>
      <c r="BG2384" s="2"/>
      <c r="BH2384" s="2"/>
      <c r="BI2384" s="2"/>
      <c r="BJ2384" s="2"/>
      <c r="BK2384" s="2"/>
      <c r="BL2384" s="2"/>
      <c r="BM2384" s="2"/>
      <c r="BN2384" s="2"/>
      <c r="BO2384" s="2"/>
      <c r="BP2384" s="2"/>
      <c r="BQ2384" s="2"/>
      <c r="BR2384" s="2"/>
      <c r="BS2384" s="2"/>
      <c r="BT2384" s="2"/>
      <c r="BU2384" s="2"/>
      <c r="BV2384" s="2"/>
      <c r="BW2384" s="2"/>
      <c r="BX2384" s="2"/>
    </row>
    <row r="2385" spans="1:76" x14ac:dyDescent="0.2">
      <c r="A2385" s="2"/>
      <c r="B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/>
      <c r="AQ2385" s="2"/>
      <c r="AR2385" s="2"/>
      <c r="AS2385" s="2"/>
      <c r="AT2385" s="2"/>
      <c r="AU2385" s="2"/>
      <c r="AV2385" s="2"/>
      <c r="AW2385" s="2"/>
      <c r="AX2385" s="2"/>
      <c r="AY2385" s="2"/>
      <c r="AZ2385" s="2"/>
      <c r="BA2385" s="2"/>
      <c r="BB2385" s="2"/>
      <c r="BC2385" s="2"/>
      <c r="BD2385" s="2"/>
      <c r="BE2385" s="2"/>
      <c r="BF2385" s="2"/>
      <c r="BG2385" s="2"/>
      <c r="BH2385" s="2"/>
      <c r="BI2385" s="2"/>
      <c r="BJ2385" s="2"/>
      <c r="BK2385" s="2"/>
      <c r="BL2385" s="2"/>
      <c r="BM2385" s="2"/>
      <c r="BN2385" s="2"/>
      <c r="BO2385" s="2"/>
      <c r="BP2385" s="2"/>
      <c r="BQ2385" s="2"/>
      <c r="BR2385" s="2"/>
      <c r="BS2385" s="2"/>
      <c r="BT2385" s="2"/>
      <c r="BU2385" s="2"/>
      <c r="BV2385" s="2"/>
      <c r="BW2385" s="2"/>
      <c r="BX2385" s="2"/>
    </row>
    <row r="2386" spans="1:76" x14ac:dyDescent="0.2">
      <c r="A2386" s="2"/>
      <c r="B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2"/>
      <c r="AR2386" s="2"/>
      <c r="AS2386" s="2"/>
      <c r="AT2386" s="2"/>
      <c r="AU2386" s="2"/>
      <c r="AV2386" s="2"/>
      <c r="AW2386" s="2"/>
      <c r="AX2386" s="2"/>
      <c r="AY2386" s="2"/>
      <c r="AZ2386" s="2"/>
      <c r="BA2386" s="2"/>
      <c r="BB2386" s="2"/>
      <c r="BC2386" s="2"/>
      <c r="BD2386" s="2"/>
      <c r="BE2386" s="2"/>
      <c r="BF2386" s="2"/>
      <c r="BG2386" s="2"/>
      <c r="BH2386" s="2"/>
      <c r="BI2386" s="2"/>
      <c r="BJ2386" s="2"/>
      <c r="BK2386" s="2"/>
      <c r="BL2386" s="2"/>
      <c r="BM2386" s="2"/>
      <c r="BN2386" s="2"/>
      <c r="BO2386" s="2"/>
      <c r="BP2386" s="2"/>
      <c r="BQ2386" s="2"/>
      <c r="BR2386" s="2"/>
      <c r="BS2386" s="2"/>
      <c r="BT2386" s="2"/>
      <c r="BU2386" s="2"/>
      <c r="BV2386" s="2"/>
      <c r="BW2386" s="2"/>
      <c r="BX2386" s="2"/>
    </row>
    <row r="2387" spans="1:76" x14ac:dyDescent="0.2">
      <c r="A2387" s="2"/>
      <c r="B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2"/>
      <c r="AR2387" s="2"/>
      <c r="AS2387" s="2"/>
      <c r="AT2387" s="2"/>
      <c r="AU2387" s="2"/>
      <c r="AV2387" s="2"/>
      <c r="AW2387" s="2"/>
      <c r="AX2387" s="2"/>
      <c r="AY2387" s="2"/>
      <c r="AZ2387" s="2"/>
      <c r="BA2387" s="2"/>
      <c r="BB2387" s="2"/>
      <c r="BC2387" s="2"/>
      <c r="BD2387" s="2"/>
      <c r="BE2387" s="2"/>
      <c r="BF2387" s="2"/>
      <c r="BG2387" s="2"/>
      <c r="BH2387" s="2"/>
      <c r="BI2387" s="2"/>
      <c r="BJ2387" s="2"/>
      <c r="BK2387" s="2"/>
      <c r="BL2387" s="2"/>
      <c r="BM2387" s="2"/>
      <c r="BN2387" s="2"/>
      <c r="BO2387" s="2"/>
      <c r="BP2387" s="2"/>
      <c r="BQ2387" s="2"/>
      <c r="BR2387" s="2"/>
      <c r="BS2387" s="2"/>
      <c r="BT2387" s="2"/>
      <c r="BU2387" s="2"/>
      <c r="BV2387" s="2"/>
      <c r="BW2387" s="2"/>
      <c r="BX2387" s="2"/>
    </row>
    <row r="2388" spans="1:76" x14ac:dyDescent="0.2">
      <c r="A2388" s="2"/>
      <c r="B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2"/>
      <c r="AR2388" s="2"/>
      <c r="AS2388" s="2"/>
      <c r="AT2388" s="2"/>
      <c r="AU2388" s="2"/>
      <c r="AV2388" s="2"/>
      <c r="AW2388" s="2"/>
      <c r="AX2388" s="2"/>
      <c r="AY2388" s="2"/>
      <c r="AZ2388" s="2"/>
      <c r="BA2388" s="2"/>
      <c r="BB2388" s="2"/>
      <c r="BC2388" s="2"/>
      <c r="BD2388" s="2"/>
      <c r="BE2388" s="2"/>
      <c r="BF2388" s="2"/>
      <c r="BG2388" s="2"/>
      <c r="BH2388" s="2"/>
      <c r="BI2388" s="2"/>
      <c r="BJ2388" s="2"/>
      <c r="BK2388" s="2"/>
      <c r="BL2388" s="2"/>
      <c r="BM2388" s="2"/>
      <c r="BN2388" s="2"/>
      <c r="BO2388" s="2"/>
      <c r="BP2388" s="2"/>
      <c r="BQ2388" s="2"/>
      <c r="BR2388" s="2"/>
      <c r="BS2388" s="2"/>
      <c r="BT2388" s="2"/>
      <c r="BU2388" s="2"/>
      <c r="BV2388" s="2"/>
      <c r="BW2388" s="2"/>
      <c r="BX2388" s="2"/>
    </row>
    <row r="2389" spans="1:76" x14ac:dyDescent="0.2">
      <c r="A2389" s="2"/>
      <c r="B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2"/>
      <c r="AR2389" s="2"/>
      <c r="AS2389" s="2"/>
      <c r="AT2389" s="2"/>
      <c r="AU2389" s="2"/>
      <c r="AV2389" s="2"/>
      <c r="AW2389" s="2"/>
      <c r="AX2389" s="2"/>
      <c r="AY2389" s="2"/>
      <c r="AZ2389" s="2"/>
      <c r="BA2389" s="2"/>
      <c r="BB2389" s="2"/>
      <c r="BC2389" s="2"/>
      <c r="BD2389" s="2"/>
      <c r="BE2389" s="2"/>
      <c r="BF2389" s="2"/>
      <c r="BG2389" s="2"/>
      <c r="BH2389" s="2"/>
      <c r="BI2389" s="2"/>
      <c r="BJ2389" s="2"/>
      <c r="BK2389" s="2"/>
      <c r="BL2389" s="2"/>
      <c r="BM2389" s="2"/>
      <c r="BN2389" s="2"/>
      <c r="BO2389" s="2"/>
      <c r="BP2389" s="2"/>
      <c r="BQ2389" s="2"/>
      <c r="BR2389" s="2"/>
      <c r="BS2389" s="2"/>
      <c r="BT2389" s="2"/>
      <c r="BU2389" s="2"/>
      <c r="BV2389" s="2"/>
      <c r="BW2389" s="2"/>
      <c r="BX2389" s="2"/>
    </row>
    <row r="2390" spans="1:76" x14ac:dyDescent="0.2">
      <c r="A2390" s="2"/>
      <c r="B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2"/>
      <c r="AR2390" s="2"/>
      <c r="AS2390" s="2"/>
      <c r="AT2390" s="2"/>
      <c r="AU2390" s="2"/>
      <c r="AV2390" s="2"/>
      <c r="AW2390" s="2"/>
      <c r="AX2390" s="2"/>
      <c r="AY2390" s="2"/>
      <c r="AZ2390" s="2"/>
      <c r="BA2390" s="2"/>
      <c r="BB2390" s="2"/>
      <c r="BC2390" s="2"/>
      <c r="BD2390" s="2"/>
      <c r="BE2390" s="2"/>
      <c r="BF2390" s="2"/>
      <c r="BG2390" s="2"/>
      <c r="BH2390" s="2"/>
      <c r="BI2390" s="2"/>
      <c r="BJ2390" s="2"/>
      <c r="BK2390" s="2"/>
      <c r="BL2390" s="2"/>
      <c r="BM2390" s="2"/>
      <c r="BN2390" s="2"/>
      <c r="BO2390" s="2"/>
      <c r="BP2390" s="2"/>
      <c r="BQ2390" s="2"/>
      <c r="BR2390" s="2"/>
      <c r="BS2390" s="2"/>
      <c r="BT2390" s="2"/>
      <c r="BU2390" s="2"/>
      <c r="BV2390" s="2"/>
      <c r="BW2390" s="2"/>
      <c r="BX2390" s="2"/>
    </row>
    <row r="2391" spans="1:76" x14ac:dyDescent="0.2">
      <c r="A2391" s="2"/>
      <c r="B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2"/>
      <c r="AR2391" s="2"/>
      <c r="AS2391" s="2"/>
      <c r="AT2391" s="2"/>
      <c r="AU2391" s="2"/>
      <c r="AV2391" s="2"/>
      <c r="AW2391" s="2"/>
      <c r="AX2391" s="2"/>
      <c r="AY2391" s="2"/>
      <c r="AZ2391" s="2"/>
      <c r="BA2391" s="2"/>
      <c r="BB2391" s="2"/>
      <c r="BC2391" s="2"/>
      <c r="BD2391" s="2"/>
      <c r="BE2391" s="2"/>
      <c r="BF2391" s="2"/>
      <c r="BG2391" s="2"/>
      <c r="BH2391" s="2"/>
      <c r="BI2391" s="2"/>
      <c r="BJ2391" s="2"/>
      <c r="BK2391" s="2"/>
      <c r="BL2391" s="2"/>
      <c r="BM2391" s="2"/>
      <c r="BN2391" s="2"/>
      <c r="BO2391" s="2"/>
      <c r="BP2391" s="2"/>
      <c r="BQ2391" s="2"/>
      <c r="BR2391" s="2"/>
      <c r="BS2391" s="2"/>
      <c r="BT2391" s="2"/>
      <c r="BU2391" s="2"/>
      <c r="BV2391" s="2"/>
      <c r="BW2391" s="2"/>
      <c r="BX2391" s="2"/>
    </row>
    <row r="2392" spans="1:76" x14ac:dyDescent="0.2">
      <c r="A2392" s="267"/>
    </row>
    <row r="2393" spans="1:76" x14ac:dyDescent="0.2">
      <c r="A2393" s="267"/>
    </row>
  </sheetData>
  <mergeCells count="115">
    <mergeCell ref="B2261:B2264"/>
    <mergeCell ref="B2280:B2300"/>
    <mergeCell ref="B2301:B2357"/>
    <mergeCell ref="B2358:B2371"/>
    <mergeCell ref="B2372:B2373"/>
    <mergeCell ref="C2380:F2380"/>
    <mergeCell ref="C2206:F2206"/>
    <mergeCell ref="B2209:B2242"/>
    <mergeCell ref="B2243:B2252"/>
    <mergeCell ref="B2253:B2260"/>
    <mergeCell ref="B2265:B2276"/>
    <mergeCell ref="B2038:B2043"/>
    <mergeCell ref="C2048:F2048"/>
    <mergeCell ref="C2070:F2070"/>
    <mergeCell ref="C2107:F2107"/>
    <mergeCell ref="B1999:B2002"/>
    <mergeCell ref="C2007:F2007"/>
    <mergeCell ref="B2011:B2012"/>
    <mergeCell ref="C2036:F2036"/>
    <mergeCell ref="C1970:F1970"/>
    <mergeCell ref="C1988:F1988"/>
    <mergeCell ref="B1991:B1992"/>
    <mergeCell ref="C1997:F1997"/>
    <mergeCell ref="C1908:F1908"/>
    <mergeCell ref="C1918:F1918"/>
    <mergeCell ref="C1925:F1925"/>
    <mergeCell ref="C1891:F1891"/>
    <mergeCell ref="B1893:B1894"/>
    <mergeCell ref="C1899:F1899"/>
    <mergeCell ref="B1901:B1903"/>
    <mergeCell ref="B1844:B1851"/>
    <mergeCell ref="B1852:B1854"/>
    <mergeCell ref="C1859:F1859"/>
    <mergeCell ref="C1866:F1866"/>
    <mergeCell ref="C1777:F1777"/>
    <mergeCell ref="B1812:B1815"/>
    <mergeCell ref="C1820:F1820"/>
    <mergeCell ref="B1832:B1835"/>
    <mergeCell ref="B1662:B1663"/>
    <mergeCell ref="C1711:F1711"/>
    <mergeCell ref="C1742:F1742"/>
    <mergeCell ref="B1765:B1772"/>
    <mergeCell ref="C1475:F1475"/>
    <mergeCell ref="C1546:F1546"/>
    <mergeCell ref="C1636:F1636"/>
    <mergeCell ref="C1303:F1303"/>
    <mergeCell ref="B1344:B1349"/>
    <mergeCell ref="B1393:B1394"/>
    <mergeCell ref="B1399:B1400"/>
    <mergeCell ref="C1405:F1405"/>
    <mergeCell ref="C1145:F1145"/>
    <mergeCell ref="B1165:B1166"/>
    <mergeCell ref="C1246:F1246"/>
    <mergeCell ref="C1265:F1265"/>
    <mergeCell ref="B1059:B1060"/>
    <mergeCell ref="B1063:B1066"/>
    <mergeCell ref="B1088:B1095"/>
    <mergeCell ref="B1096:B1103"/>
    <mergeCell ref="B1104:B1105"/>
    <mergeCell ref="B1109:B1111"/>
    <mergeCell ref="C929:F929"/>
    <mergeCell ref="B1015:B1027"/>
    <mergeCell ref="B1043:B1044"/>
    <mergeCell ref="B1045:B1047"/>
    <mergeCell ref="B1048:B1058"/>
    <mergeCell ref="B459:B466"/>
    <mergeCell ref="C477:F477"/>
    <mergeCell ref="B514:B515"/>
    <mergeCell ref="B676:B677"/>
    <mergeCell ref="B704:B705"/>
    <mergeCell ref="C433:F433"/>
    <mergeCell ref="B435:B436"/>
    <mergeCell ref="C442:F442"/>
    <mergeCell ref="C454:F454"/>
    <mergeCell ref="C370:F370"/>
    <mergeCell ref="C378:F378"/>
    <mergeCell ref="B396:B419"/>
    <mergeCell ref="C425:F425"/>
    <mergeCell ref="C236:F236"/>
    <mergeCell ref="C251:F251"/>
    <mergeCell ref="C274:F274"/>
    <mergeCell ref="B161:B162"/>
    <mergeCell ref="C176:F176"/>
    <mergeCell ref="C183:F183"/>
    <mergeCell ref="B225:B229"/>
    <mergeCell ref="B125:B128"/>
    <mergeCell ref="C146:F146"/>
    <mergeCell ref="C155:F155"/>
    <mergeCell ref="B157:B158"/>
    <mergeCell ref="C104:F104"/>
    <mergeCell ref="B108:B109"/>
    <mergeCell ref="C119:F119"/>
    <mergeCell ref="B18:B22"/>
    <mergeCell ref="B23:B26"/>
    <mergeCell ref="B27:B59"/>
    <mergeCell ref="B60:B73"/>
    <mergeCell ref="B74:B75"/>
    <mergeCell ref="C80:F80"/>
    <mergeCell ref="A1:J1"/>
    <mergeCell ref="C5:E5"/>
    <mergeCell ref="F5:G5"/>
    <mergeCell ref="I5:J5"/>
    <mergeCell ref="C6:E6"/>
    <mergeCell ref="F6:G6"/>
    <mergeCell ref="I6:J6"/>
    <mergeCell ref="J13:J16"/>
    <mergeCell ref="H13:H16"/>
    <mergeCell ref="I13:I16"/>
    <mergeCell ref="A10:J10"/>
    <mergeCell ref="A13:A16"/>
    <mergeCell ref="B13:B16"/>
    <mergeCell ref="C13:D14"/>
    <mergeCell ref="E13:F14"/>
    <mergeCell ref="G13:G16"/>
    <mergeCell ref="B11:J1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48" orientation="portrait" horizontalDpi="720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табл.№4,5</vt:lpstr>
      <vt:lpstr>'табл.№4,5'!Заголовки_для_печати</vt:lpstr>
      <vt:lpstr>'табл.№4,5'!Область_печати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Терешкина Анна Викторовна</dc:creator>
  <cp:lastModifiedBy>Колесников Валерий Владимирович</cp:lastModifiedBy>
  <cp:lastPrinted>2019-02-11T10:32:00Z</cp:lastPrinted>
  <dcterms:created xsi:type="dcterms:W3CDTF">2019-02-05T10:49:46Z</dcterms:created>
  <dcterms:modified xsi:type="dcterms:W3CDTF">2019-02-13T09:35:43Z</dcterms:modified>
</cp:coreProperties>
</file>